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750" yWindow="1515" windowWidth="27795" windowHeight="12870"/>
  </bookViews>
  <sheets>
    <sheet name="layout" sheetId="1" r:id="rId1"/>
    <sheet name="K&amp;B branch size" sheetId="2" r:id="rId2"/>
    <sheet name="Air Change Calculator" sheetId="3" r:id="rId3"/>
  </sheets>
  <definedNames>
    <definedName name="solver_adj" localSheetId="0" hidden="1">layout!$R$4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layout!$R$2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1156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6" i="3" l="1"/>
  <c r="R2" i="1" l="1"/>
  <c r="T9" i="1"/>
  <c r="G4" i="1" l="1"/>
  <c r="H3" i="1" l="1"/>
  <c r="I3" i="2" l="1"/>
  <c r="H3" i="2"/>
  <c r="D13" i="1" l="1"/>
  <c r="C13" i="1"/>
  <c r="S8" i="1"/>
  <c r="R8" i="1"/>
  <c r="N8" i="1"/>
  <c r="M8" i="1"/>
  <c r="I8" i="1"/>
  <c r="H8" i="1"/>
  <c r="D8" i="1"/>
  <c r="C8" i="1"/>
  <c r="W5" i="1"/>
  <c r="C12" i="1" s="1"/>
  <c r="W4" i="1"/>
  <c r="R7" i="1" s="1"/>
  <c r="W3" i="1"/>
  <c r="M7" i="1" s="1"/>
  <c r="W2" i="1"/>
  <c r="W1" i="1"/>
  <c r="C7" i="1" s="1"/>
  <c r="E14" i="1" l="1"/>
  <c r="E13" i="1" s="1"/>
  <c r="C14" i="1"/>
  <c r="C15" i="1" s="1"/>
  <c r="D14" i="1"/>
  <c r="D15" i="1" s="1"/>
  <c r="S9" i="1"/>
  <c r="S10" i="1" s="1"/>
  <c r="R9" i="1"/>
  <c r="R10" i="1" s="1"/>
  <c r="O9" i="1"/>
  <c r="J9" i="1"/>
  <c r="E9" i="1"/>
  <c r="T8" i="1" l="1"/>
  <c r="E8" i="1" l="1"/>
  <c r="C9" i="1" l="1"/>
  <c r="C10" i="1" s="1"/>
  <c r="D9" i="1"/>
  <c r="D10" i="1" s="1"/>
  <c r="H7" i="1"/>
  <c r="J8" i="1" s="1"/>
  <c r="I9" i="1" l="1"/>
  <c r="I10" i="1" s="1"/>
  <c r="H9" i="1"/>
  <c r="H10" i="1" s="1"/>
  <c r="O8" i="1"/>
  <c r="N9" i="1" l="1"/>
  <c r="N10" i="1" s="1"/>
  <c r="M9" i="1"/>
  <c r="M10" i="1" s="1"/>
</calcChain>
</file>

<file path=xl/sharedStrings.xml><?xml version="1.0" encoding="utf-8"?>
<sst xmlns="http://schemas.openxmlformats.org/spreadsheetml/2006/main" count="42" uniqueCount="31">
  <si>
    <t>total cfm</t>
  </si>
  <si>
    <t>drops</t>
  </si>
  <si>
    <t>desired fpm</t>
  </si>
  <si>
    <t>drop 1</t>
  </si>
  <si>
    <t>drop 2</t>
  </si>
  <si>
    <t>drop 3</t>
  </si>
  <si>
    <t>drop 4</t>
  </si>
  <si>
    <t>drop 5</t>
  </si>
  <si>
    <t>desired FPM (max)</t>
  </si>
  <si>
    <t>desired FPM (min)</t>
  </si>
  <si>
    <t>A</t>
  </si>
  <si>
    <t>B</t>
  </si>
  <si>
    <t>C</t>
  </si>
  <si>
    <t>D</t>
  </si>
  <si>
    <t>E</t>
  </si>
  <si>
    <t xml:space="preserve"> </t>
  </si>
  <si>
    <t>scale</t>
  </si>
  <si>
    <t>inches_a</t>
  </si>
  <si>
    <t>inches_b</t>
  </si>
  <si>
    <t>measure_a</t>
  </si>
  <si>
    <t>measure_b</t>
  </si>
  <si>
    <t>Length</t>
  </si>
  <si>
    <t>Width</t>
  </si>
  <si>
    <t>Height</t>
  </si>
  <si>
    <t>Air change per hour</t>
  </si>
  <si>
    <t>CFM</t>
  </si>
  <si>
    <t>Volume Exchange:</t>
  </si>
  <si>
    <t>ft</t>
  </si>
  <si>
    <t>n</t>
  </si>
  <si>
    <t>Q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</si>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</sst>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165" fontId="0" fillId="0" borderId="6" xfId="0" applyNumberFormat="1" applyBorder="1"/>
    <xf numFmtId="0" fontId="0" fillId="0" borderId="7" xfId="0" applyBorder="1"/>
    <xf numFmtId="165" fontId="0" fillId="0" borderId="8" xfId="0" applyNumberFormat="1" applyBorder="1"/>
    <xf numFmtId="2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285486</xdr:colOff>
      <xdr:row>16</xdr:row>
      <xdr:rowOff>18664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286" cy="3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1</xdr:row>
      <xdr:rowOff>95250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sz="1100" b="0" i="0">
                  <a:effectLst/>
                  <a:latin typeface="Cambria Math"/>
                </a:rPr>
                <a:t>" 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tabSelected="1" zoomScale="115" zoomScaleNormal="115" workbookViewId="0">
      <selection activeCell="K17" sqref="K17"/>
    </sheetView>
  </sheetViews>
  <sheetFormatPr defaultRowHeight="15" x14ac:dyDescent="0.25"/>
  <cols>
    <col min="1" max="1" width="6.5703125" bestFit="1" customWidth="1"/>
    <col min="2" max="2" width="17.85546875" bestFit="1" customWidth="1"/>
    <col min="3" max="4" width="8.28515625" bestFit="1" customWidth="1"/>
    <col min="5" max="5" width="7.28515625" bestFit="1" customWidth="1"/>
    <col min="6" max="6" width="10.7109375" bestFit="1" customWidth="1"/>
    <col min="7" max="7" width="11.7109375" bestFit="1" customWidth="1"/>
    <col min="8" max="8" width="10.5703125" bestFit="1" customWidth="1"/>
    <col min="9" max="9" width="10.85546875" bestFit="1" customWidth="1"/>
    <col min="10" max="10" width="7.28515625" bestFit="1" customWidth="1"/>
    <col min="11" max="11" width="6.5703125" bestFit="1" customWidth="1"/>
    <col min="12" max="12" width="11.7109375" bestFit="1" customWidth="1"/>
    <col min="13" max="14" width="8.28515625" bestFit="1" customWidth="1"/>
    <col min="15" max="15" width="7.28515625" bestFit="1" customWidth="1"/>
    <col min="16" max="16" width="4.140625" bestFit="1" customWidth="1"/>
    <col min="17" max="17" width="11.7109375" bestFit="1" customWidth="1"/>
    <col min="18" max="19" width="8.28515625" bestFit="1" customWidth="1"/>
    <col min="20" max="20" width="7.28515625" bestFit="1" customWidth="1"/>
    <col min="21" max="21" width="7.5703125" bestFit="1" customWidth="1"/>
    <col min="22" max="22" width="8" bestFit="1" customWidth="1"/>
    <col min="23" max="23" width="6.7109375" bestFit="1" customWidth="1"/>
    <col min="27" max="27" width="6.85546875" bestFit="1" customWidth="1"/>
    <col min="28" max="28" width="3.42578125" bestFit="1" customWidth="1"/>
    <col min="29" max="29" width="4.7109375" bestFit="1" customWidth="1"/>
    <col min="30" max="30" width="3.42578125" bestFit="1" customWidth="1"/>
    <col min="31" max="31" width="6.85546875" bestFit="1" customWidth="1"/>
  </cols>
  <sheetData>
    <row r="1" spans="2:23" x14ac:dyDescent="0.25">
      <c r="G1" s="33" t="s">
        <v>16</v>
      </c>
      <c r="H1" s="33"/>
      <c r="V1" t="s">
        <v>3</v>
      </c>
      <c r="W1">
        <f>C2/C3</f>
        <v>1000</v>
      </c>
    </row>
    <row r="2" spans="2:23" x14ac:dyDescent="0.25">
      <c r="B2" t="s">
        <v>0</v>
      </c>
      <c r="C2" s="3">
        <v>5000</v>
      </c>
      <c r="D2" s="3"/>
      <c r="E2" s="3"/>
      <c r="F2" s="1" t="s">
        <v>19</v>
      </c>
      <c r="G2" s="1">
        <v>10.53</v>
      </c>
      <c r="H2" s="1">
        <v>13502.07</v>
      </c>
      <c r="I2" s="1" t="s">
        <v>20</v>
      </c>
      <c r="J2" s="1"/>
      <c r="K2" s="1"/>
      <c r="L2" s="1"/>
      <c r="M2" s="1"/>
      <c r="N2" s="1"/>
      <c r="O2" s="1"/>
      <c r="P2" s="1"/>
      <c r="Q2" s="1">
        <v>1156</v>
      </c>
      <c r="R2">
        <f>(((R4^2)/4)*PI())</f>
        <v>1156.0001844207516</v>
      </c>
      <c r="V2" t="s">
        <v>4</v>
      </c>
      <c r="W2">
        <f>$C$2/$C$3*2</f>
        <v>2000</v>
      </c>
    </row>
    <row r="3" spans="2:23" x14ac:dyDescent="0.25">
      <c r="B3" t="s">
        <v>1</v>
      </c>
      <c r="C3" s="3">
        <v>5</v>
      </c>
      <c r="D3" s="3"/>
      <c r="E3" s="3"/>
      <c r="F3" s="1" t="s">
        <v>17</v>
      </c>
      <c r="G3" s="1">
        <v>26386.28</v>
      </c>
      <c r="H3" s="1">
        <f>G3*H2/G2</f>
        <v>33833751.149059825</v>
      </c>
      <c r="I3" s="1" t="s">
        <v>18</v>
      </c>
      <c r="J3" s="1"/>
      <c r="K3" s="1"/>
      <c r="L3" s="1"/>
      <c r="M3" s="1"/>
      <c r="N3" s="1"/>
      <c r="O3" s="1"/>
      <c r="P3" s="1"/>
      <c r="Q3" s="1"/>
      <c r="V3" t="s">
        <v>5</v>
      </c>
      <c r="W3">
        <f>$C$2/$C$3*3</f>
        <v>3000</v>
      </c>
    </row>
    <row r="4" spans="2:23" x14ac:dyDescent="0.25">
      <c r="B4" t="s">
        <v>9</v>
      </c>
      <c r="C4" s="3">
        <v>2800</v>
      </c>
      <c r="D4" s="3"/>
      <c r="E4" s="3"/>
      <c r="F4" s="1"/>
      <c r="G4" s="1">
        <f>G3/G2</f>
        <v>2505.8195631528965</v>
      </c>
      <c r="H4" s="1"/>
      <c r="I4" s="1"/>
      <c r="J4" s="1"/>
      <c r="K4" s="1"/>
      <c r="L4" s="1"/>
      <c r="M4" s="1"/>
      <c r="N4" s="1"/>
      <c r="O4" s="1"/>
      <c r="P4" s="1"/>
      <c r="Q4" s="1"/>
      <c r="R4">
        <v>38.364894741490453</v>
      </c>
      <c r="V4" t="s">
        <v>6</v>
      </c>
      <c r="W4">
        <f>$C$2/$C$3*4</f>
        <v>4000</v>
      </c>
    </row>
    <row r="5" spans="2:23" x14ac:dyDescent="0.25">
      <c r="B5" t="s">
        <v>8</v>
      </c>
      <c r="C5" s="3">
        <v>3000</v>
      </c>
      <c r="D5" s="3"/>
      <c r="E5" s="3"/>
      <c r="F5" s="1"/>
      <c r="G5" s="1"/>
      <c r="H5" s="1" t="s">
        <v>15</v>
      </c>
      <c r="I5" s="1"/>
      <c r="J5" s="1"/>
      <c r="K5" s="1"/>
      <c r="L5" s="1"/>
      <c r="M5" s="1"/>
      <c r="N5" s="1"/>
      <c r="O5" s="1"/>
      <c r="P5" s="1"/>
      <c r="Q5" s="1"/>
      <c r="V5" t="s">
        <v>7</v>
      </c>
      <c r="W5">
        <f>$C$2/$C$3*5</f>
        <v>5000</v>
      </c>
    </row>
    <row r="6" spans="2:23" ht="15.75" thickBot="1" x14ac:dyDescent="0.3"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23" x14ac:dyDescent="0.25">
      <c r="B7" s="6" t="s">
        <v>3</v>
      </c>
      <c r="C7" s="7">
        <f>W1</f>
        <v>1000</v>
      </c>
      <c r="D7" s="7"/>
      <c r="E7" s="8"/>
      <c r="F7" s="1"/>
      <c r="G7" s="6" t="s">
        <v>4</v>
      </c>
      <c r="H7" s="7">
        <f>W2</f>
        <v>2000</v>
      </c>
      <c r="I7" s="7"/>
      <c r="J7" s="8"/>
      <c r="L7" s="6" t="s">
        <v>5</v>
      </c>
      <c r="M7" s="7">
        <f>W3</f>
        <v>3000</v>
      </c>
      <c r="N7" s="7"/>
      <c r="O7" s="8"/>
      <c r="P7" s="3"/>
      <c r="Q7" s="6" t="s">
        <v>6</v>
      </c>
      <c r="R7" s="7">
        <f>W4</f>
        <v>4000</v>
      </c>
      <c r="S7" s="7"/>
      <c r="T7" s="8"/>
      <c r="U7" s="3"/>
    </row>
    <row r="8" spans="2:23" x14ac:dyDescent="0.25">
      <c r="B8" s="9" t="s">
        <v>2</v>
      </c>
      <c r="C8" s="4">
        <f>$C$4</f>
        <v>2800</v>
      </c>
      <c r="D8" s="4">
        <f>$C$5</f>
        <v>3000</v>
      </c>
      <c r="E8" s="10">
        <f>C7/E9</f>
        <v>5092.9581789406511</v>
      </c>
      <c r="F8" s="1"/>
      <c r="G8" s="9" t="s">
        <v>2</v>
      </c>
      <c r="H8" s="4">
        <f>$C$4</f>
        <v>2800</v>
      </c>
      <c r="I8" s="4">
        <f>$C$5</f>
        <v>3000</v>
      </c>
      <c r="J8" s="10">
        <f>H7/J9</f>
        <v>3666.9298888372682</v>
      </c>
      <c r="K8" s="1"/>
      <c r="L8" s="9" t="s">
        <v>2</v>
      </c>
      <c r="M8" s="4">
        <f>$C$4</f>
        <v>2800</v>
      </c>
      <c r="N8" s="4">
        <f>$C$5</f>
        <v>3000</v>
      </c>
      <c r="O8" s="10">
        <f>M7/O9</f>
        <v>3819.7186342054883</v>
      </c>
      <c r="P8" s="3"/>
      <c r="Q8" s="9" t="s">
        <v>2</v>
      </c>
      <c r="R8" s="4">
        <f>$C$4</f>
        <v>2800</v>
      </c>
      <c r="S8" s="4">
        <f>$C$5</f>
        <v>3000</v>
      </c>
      <c r="T8" s="10">
        <f>R7/T9</f>
        <v>3741.7651926910899</v>
      </c>
    </row>
    <row r="9" spans="2:23" x14ac:dyDescent="0.25">
      <c r="B9" s="9"/>
      <c r="C9" s="5">
        <f>C7/C8</f>
        <v>0.35714285714285715</v>
      </c>
      <c r="D9" s="5">
        <f>C7/D8</f>
        <v>0.33333333333333331</v>
      </c>
      <c r="E9" s="11">
        <f>(((E10/12)^2)/4)*PI()</f>
        <v>0.19634954084936207</v>
      </c>
      <c r="F9" s="2"/>
      <c r="G9" s="9"/>
      <c r="H9" s="5">
        <f>H7/H8</f>
        <v>0.7142857142857143</v>
      </c>
      <c r="I9" s="5">
        <f>H7/I8</f>
        <v>0.66666666666666663</v>
      </c>
      <c r="J9" s="11">
        <f>(((J10/12)^2)/4)*PI()</f>
        <v>0.54541539124822802</v>
      </c>
      <c r="K9" s="2"/>
      <c r="L9" s="9"/>
      <c r="M9" s="5">
        <f>M7/M8</f>
        <v>1.0714285714285714</v>
      </c>
      <c r="N9" s="5">
        <f>M7/N8</f>
        <v>1</v>
      </c>
      <c r="O9" s="11">
        <f>(((O10/12)^2)/4)*PI()</f>
        <v>0.78539816339744828</v>
      </c>
      <c r="P9" s="2"/>
      <c r="Q9" s="9"/>
      <c r="R9" s="5">
        <f>R7/R8</f>
        <v>1.4285714285714286</v>
      </c>
      <c r="S9" s="5">
        <f>R7/S8</f>
        <v>1.3333333333333333</v>
      </c>
      <c r="T9" s="11">
        <f>(((T10/12)^2)/4)*PI()</f>
        <v>1.0690141668465269</v>
      </c>
    </row>
    <row r="10" spans="2:23" ht="15.75" thickBot="1" x14ac:dyDescent="0.3">
      <c r="B10" s="12"/>
      <c r="C10" s="13">
        <f>SQRT(4*C9/(PI()))*12</f>
        <v>8.0920263761368254</v>
      </c>
      <c r="D10" s="13">
        <f>SQRT(4*D9/(PI()))*12</f>
        <v>7.8176401904467188</v>
      </c>
      <c r="E10" s="14">
        <v>6</v>
      </c>
      <c r="F10" s="2"/>
      <c r="G10" s="12"/>
      <c r="H10" s="13">
        <f>SQRT(4*H9/(PI()))*12</f>
        <v>11.443853448213506</v>
      </c>
      <c r="I10" s="13">
        <f>SQRT(4*I9/(PI()))*12</f>
        <v>11.055812783082736</v>
      </c>
      <c r="J10" s="14">
        <v>10</v>
      </c>
      <c r="K10" s="2"/>
      <c r="L10" s="12"/>
      <c r="M10" s="13">
        <f>SQRT(4*M9/(PI()))*12</f>
        <v>14.015800819656445</v>
      </c>
      <c r="N10" s="13">
        <f>SQRT(4*N9/(PI()))*12</f>
        <v>13.540550005146152</v>
      </c>
      <c r="O10" s="14">
        <v>12</v>
      </c>
      <c r="P10" s="2"/>
      <c r="Q10" s="12"/>
      <c r="R10" s="13">
        <f>SQRT(4*R9/(PI()))*12</f>
        <v>16.184052752273651</v>
      </c>
      <c r="S10" s="13">
        <f>SQRT(4*S9/(PI()))*12</f>
        <v>15.635280380893438</v>
      </c>
      <c r="T10" s="14">
        <v>14</v>
      </c>
    </row>
    <row r="11" spans="2:23" ht="15.75" thickBot="1" x14ac:dyDescent="0.3"/>
    <row r="12" spans="2:23" x14ac:dyDescent="0.25">
      <c r="B12" s="6" t="s">
        <v>7</v>
      </c>
      <c r="C12" s="7">
        <f>W5</f>
        <v>5000</v>
      </c>
      <c r="D12" s="7"/>
      <c r="E12" s="8"/>
      <c r="F12" s="1"/>
    </row>
    <row r="13" spans="2:23" x14ac:dyDescent="0.25">
      <c r="B13" s="9" t="s">
        <v>2</v>
      </c>
      <c r="C13" s="4">
        <f>$C$4</f>
        <v>2800</v>
      </c>
      <c r="D13" s="4">
        <f>$C$5</f>
        <v>3000</v>
      </c>
      <c r="E13" s="10">
        <f>C12/E14</f>
        <v>4677.2064908638622</v>
      </c>
      <c r="F13" s="1"/>
    </row>
    <row r="14" spans="2:23" x14ac:dyDescent="0.25">
      <c r="B14" s="9"/>
      <c r="C14" s="5">
        <f>C12/C13</f>
        <v>1.7857142857142858</v>
      </c>
      <c r="D14" s="5">
        <f>C12/D13</f>
        <v>1.6666666666666667</v>
      </c>
      <c r="E14" s="11">
        <f>(((E15/12)^2)/4)*PI()</f>
        <v>1.0690141668465269</v>
      </c>
      <c r="F14" s="2"/>
    </row>
    <row r="15" spans="2:23" ht="15.75" thickBot="1" x14ac:dyDescent="0.3">
      <c r="B15" s="12"/>
      <c r="C15" s="13">
        <f>SQRT(4*C14/(PI()))*12</f>
        <v>18.094321052763227</v>
      </c>
      <c r="D15" s="13">
        <f>SQRT(4*D14/(PI()))*12</f>
        <v>17.480774889473267</v>
      </c>
      <c r="E15" s="14">
        <v>14</v>
      </c>
      <c r="F15" s="2"/>
    </row>
    <row r="17" spans="6:6" x14ac:dyDescent="0.25">
      <c r="F17" s="1"/>
    </row>
    <row r="18" spans="6:6" x14ac:dyDescent="0.25">
      <c r="F18" s="1"/>
    </row>
    <row r="19" spans="6:6" x14ac:dyDescent="0.25">
      <c r="F19" s="2"/>
    </row>
    <row r="20" spans="6:6" x14ac:dyDescent="0.25">
      <c r="F20" s="2"/>
    </row>
    <row r="22" spans="6:6" x14ac:dyDescent="0.25">
      <c r="F22" s="1"/>
    </row>
    <row r="23" spans="6:6" x14ac:dyDescent="0.25">
      <c r="F23" s="1"/>
    </row>
    <row r="24" spans="6:6" x14ac:dyDescent="0.25">
      <c r="F24" s="2"/>
    </row>
    <row r="25" spans="6:6" x14ac:dyDescent="0.25">
      <c r="F25" s="2"/>
    </row>
    <row r="27" spans="6:6" x14ac:dyDescent="0.25">
      <c r="F27" s="1"/>
    </row>
    <row r="28" spans="6:6" x14ac:dyDescent="0.25">
      <c r="F28" s="1"/>
    </row>
    <row r="29" spans="6:6" x14ac:dyDescent="0.25">
      <c r="F29" s="2"/>
    </row>
    <row r="30" spans="6:6" x14ac:dyDescent="0.25">
      <c r="F30" s="2"/>
    </row>
    <row r="32" spans="6:6" x14ac:dyDescent="0.25">
      <c r="F32" s="1"/>
    </row>
    <row r="33" spans="6:6" x14ac:dyDescent="0.25">
      <c r="F33" s="1"/>
    </row>
    <row r="34" spans="6:6" x14ac:dyDescent="0.25">
      <c r="F34" s="2"/>
    </row>
    <row r="35" spans="6:6" x14ac:dyDescent="0.25">
      <c r="F35" s="2"/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29"/>
  <sheetViews>
    <sheetView workbookViewId="0">
      <selection activeCell="I11" sqref="I11"/>
    </sheetView>
  </sheetViews>
  <sheetFormatPr defaultRowHeight="15" x14ac:dyDescent="0.25"/>
  <cols>
    <col min="5" max="9" width="5.42578125" style="15" customWidth="1"/>
  </cols>
  <sheetData>
    <row r="1" spans="5:9" ht="15.75" thickBot="1" x14ac:dyDescent="0.3"/>
    <row r="2" spans="5:9" x14ac:dyDescent="0.25">
      <c r="E2" s="16" t="s">
        <v>10</v>
      </c>
      <c r="F2" s="17" t="s">
        <v>11</v>
      </c>
      <c r="G2" s="17" t="s">
        <v>12</v>
      </c>
      <c r="H2" s="17" t="s">
        <v>13</v>
      </c>
      <c r="I2" s="18" t="s">
        <v>14</v>
      </c>
    </row>
    <row r="3" spans="5:9" ht="15.75" thickBot="1" x14ac:dyDescent="0.3">
      <c r="E3" s="19">
        <v>28</v>
      </c>
      <c r="F3" s="20">
        <v>20</v>
      </c>
      <c r="G3" s="20">
        <v>20</v>
      </c>
      <c r="H3" s="21">
        <f>IF(E3&gt;((G3*2)+6),E3,((G3*2)+6))</f>
        <v>46</v>
      </c>
      <c r="I3" s="22">
        <f>IF(G3&gt;=19,14.5,IF(G3&lt;=12,8.5,11.5))</f>
        <v>14.5</v>
      </c>
    </row>
    <row r="29" ht="17.2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J18" sqref="J18"/>
    </sheetView>
  </sheetViews>
  <sheetFormatPr defaultRowHeight="15" x14ac:dyDescent="0.25"/>
  <cols>
    <col min="1" max="1" width="9.140625" customWidth="1"/>
    <col min="2" max="2" width="18.5703125" bestFit="1" customWidth="1"/>
    <col min="3" max="3" width="4" bestFit="1" customWidth="1"/>
    <col min="4" max="4" width="5" bestFit="1" customWidth="1"/>
  </cols>
  <sheetData>
    <row r="1" spans="2:5" ht="15.75" thickBot="1" x14ac:dyDescent="0.3"/>
    <row r="2" spans="2:5" x14ac:dyDescent="0.25">
      <c r="B2" s="6" t="s">
        <v>21</v>
      </c>
      <c r="C2" s="27">
        <v>12</v>
      </c>
      <c r="D2" s="28" t="s">
        <v>27</v>
      </c>
      <c r="E2" s="34" t="s">
        <v>30</v>
      </c>
    </row>
    <row r="3" spans="2:5" x14ac:dyDescent="0.25">
      <c r="B3" s="9" t="s">
        <v>22</v>
      </c>
      <c r="C3" s="24">
        <v>13</v>
      </c>
      <c r="D3" s="29" t="s">
        <v>27</v>
      </c>
      <c r="E3" s="35"/>
    </row>
    <row r="4" spans="2:5" x14ac:dyDescent="0.25">
      <c r="B4" s="9" t="s">
        <v>23</v>
      </c>
      <c r="C4" s="24">
        <v>10</v>
      </c>
      <c r="D4" s="29" t="s">
        <v>27</v>
      </c>
      <c r="E4" s="35"/>
    </row>
    <row r="5" spans="2:5" x14ac:dyDescent="0.25">
      <c r="B5" s="9" t="s">
        <v>24</v>
      </c>
      <c r="C5" s="24">
        <v>15</v>
      </c>
      <c r="D5" s="29"/>
      <c r="E5" s="25" t="s">
        <v>28</v>
      </c>
    </row>
    <row r="6" spans="2:5" ht="15.75" thickBot="1" x14ac:dyDescent="0.3">
      <c r="B6" s="30" t="s">
        <v>26</v>
      </c>
      <c r="C6" s="31">
        <f>C3*C4*C2*C5/60</f>
        <v>390</v>
      </c>
      <c r="D6" s="32" t="s">
        <v>25</v>
      </c>
      <c r="E6" s="26" t="s">
        <v>29</v>
      </c>
    </row>
    <row r="7" spans="2:5" x14ac:dyDescent="0.25">
      <c r="E7" s="23"/>
    </row>
  </sheetData>
  <mergeCells count="1">
    <mergeCell ref="E2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layout</vt:lpstr>
      <vt:lpstr>K&amp;B branch size</vt:lpstr>
      <vt:lpstr>Air Change Calculator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2012-10-15T18:14:18Z</dcterms:created>
  <dcterms:modified xsi:type="dcterms:W3CDTF">2013-01-21T19:05:37Z</dcterms:modified>
</cp:coreProperties>
</file>