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685" windowWidth="20295" windowHeight="13170" activeTab="2"/>
  </bookViews>
  <sheets>
    <sheet name="Fan" sheetId="1" r:id="rId1"/>
    <sheet name="R&amp;D - 1" sheetId="5" r:id="rId2"/>
    <sheet name="AMP" sheetId="4" r:id="rId3"/>
  </sheets>
  <calcPr calcId="145621"/>
</workbook>
</file>

<file path=xl/calcChain.xml><?xml version="1.0" encoding="utf-8"?>
<calcChain xmlns="http://schemas.openxmlformats.org/spreadsheetml/2006/main">
  <c r="D26" i="5" l="1"/>
  <c r="F26" i="5" s="1"/>
  <c r="D27" i="5"/>
  <c r="F27" i="5" s="1"/>
  <c r="D33" i="5"/>
  <c r="F33" i="5" s="1"/>
  <c r="D34" i="5"/>
  <c r="F34" i="5" s="1"/>
  <c r="D25" i="5"/>
  <c r="F25" i="5" s="1"/>
  <c r="D24" i="5"/>
  <c r="F24" i="5" s="1"/>
  <c r="D23" i="5"/>
  <c r="F23" i="5" s="1"/>
  <c r="G23" i="5" s="1"/>
  <c r="D20" i="5"/>
  <c r="F20" i="5" s="1"/>
  <c r="D19" i="5"/>
  <c r="F19" i="5" s="1"/>
  <c r="D18" i="5"/>
  <c r="F18" i="5" s="1"/>
  <c r="G18" i="5" s="1"/>
  <c r="D13" i="5"/>
  <c r="F13" i="5" s="1"/>
  <c r="G13" i="5" s="1"/>
  <c r="D32" i="5"/>
  <c r="F32" i="5" s="1"/>
  <c r="D14" i="5"/>
  <c r="F14" i="5" s="1"/>
  <c r="D15" i="5"/>
  <c r="F15" i="5" s="1"/>
  <c r="D10" i="5"/>
  <c r="F10" i="5" s="1"/>
  <c r="D9" i="5"/>
  <c r="F9" i="5" s="1"/>
  <c r="D8" i="5"/>
  <c r="F8" i="5" s="1"/>
  <c r="D7" i="5"/>
  <c r="F7" i="5" s="1"/>
  <c r="D5" i="5"/>
  <c r="F5" i="5" s="1"/>
  <c r="D4" i="5"/>
  <c r="F4" i="5" s="1"/>
  <c r="D3" i="5"/>
  <c r="F3" i="5" s="1"/>
  <c r="G3" i="5" s="1"/>
  <c r="D6" i="5"/>
  <c r="F6" i="5" s="1"/>
  <c r="G24" i="5" l="1"/>
  <c r="H23" i="5"/>
  <c r="I23" i="5" s="1"/>
  <c r="H18" i="5"/>
  <c r="I18" i="5" s="1"/>
  <c r="G19" i="5"/>
  <c r="G14" i="5"/>
  <c r="G15" i="5" s="1"/>
  <c r="F31" i="5" s="1"/>
  <c r="H13" i="5"/>
  <c r="I13" i="5" s="1"/>
  <c r="O2" i="1"/>
  <c r="N1" i="1"/>
  <c r="G25" i="5" l="1"/>
  <c r="H24" i="5"/>
  <c r="I24" i="5" s="1"/>
  <c r="G20" i="5"/>
  <c r="H19" i="5"/>
  <c r="I19" i="5" s="1"/>
  <c r="G4" i="5"/>
  <c r="H3" i="5"/>
  <c r="I3" i="5" s="1"/>
  <c r="G2" i="4"/>
  <c r="C17" i="4"/>
  <c r="D17" i="4" s="1"/>
  <c r="C16" i="4"/>
  <c r="D16" i="4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C3" i="4"/>
  <c r="D3" i="4" s="1"/>
  <c r="C2" i="4"/>
  <c r="D2" i="4" s="1"/>
  <c r="E2" i="4" s="1"/>
  <c r="F2" i="4" s="1"/>
  <c r="H25" i="5" l="1"/>
  <c r="I25" i="5" s="1"/>
  <c r="G26" i="5"/>
  <c r="H20" i="5"/>
  <c r="I20" i="5" s="1"/>
  <c r="C38" i="5" s="1"/>
  <c r="D38" i="5" s="1"/>
  <c r="F38" i="5" s="1"/>
  <c r="H4" i="5"/>
  <c r="I4" i="5" s="1"/>
  <c r="G5" i="5"/>
  <c r="G6" i="5" s="1"/>
  <c r="E3" i="4"/>
  <c r="E4" i="4" s="1"/>
  <c r="F3" i="4"/>
  <c r="G3" i="4" s="1"/>
  <c r="H10" i="1"/>
  <c r="H14" i="1"/>
  <c r="H13" i="1"/>
  <c r="C10" i="1"/>
  <c r="C9" i="1"/>
  <c r="C11" i="1" s="1"/>
  <c r="H26" i="5" l="1"/>
  <c r="I26" i="5" s="1"/>
  <c r="G27" i="5"/>
  <c r="H27" i="5" s="1"/>
  <c r="I27" i="5" s="1"/>
  <c r="C39" i="5" s="1"/>
  <c r="D39" i="5" s="1"/>
  <c r="F39" i="5" s="1"/>
  <c r="H6" i="5"/>
  <c r="I6" i="5" s="1"/>
  <c r="G7" i="5"/>
  <c r="H5" i="5"/>
  <c r="I5" i="5" s="1"/>
  <c r="E5" i="4"/>
  <c r="F4" i="4"/>
  <c r="G4" i="4" s="1"/>
  <c r="G8" i="5" l="1"/>
  <c r="H7" i="5"/>
  <c r="I7" i="5" s="1"/>
  <c r="E6" i="4"/>
  <c r="F5" i="4"/>
  <c r="G5" i="4" s="1"/>
  <c r="G9" i="5" l="1"/>
  <c r="H8" i="5"/>
  <c r="I8" i="5" s="1"/>
  <c r="E7" i="4"/>
  <c r="F6" i="4"/>
  <c r="G6" i="4" s="1"/>
  <c r="G10" i="5" l="1"/>
  <c r="F30" i="5" s="1"/>
  <c r="G30" i="5" s="1"/>
  <c r="H9" i="5"/>
  <c r="I9" i="5" s="1"/>
  <c r="E8" i="4"/>
  <c r="F7" i="4"/>
  <c r="G7" i="4" s="1"/>
  <c r="H30" i="5" l="1"/>
  <c r="I30" i="5" s="1"/>
  <c r="G31" i="5"/>
  <c r="H10" i="5"/>
  <c r="I10" i="5" s="1"/>
  <c r="C30" i="5" s="1"/>
  <c r="D30" i="5" s="1"/>
  <c r="E9" i="4"/>
  <c r="F8" i="4"/>
  <c r="G8" i="4" s="1"/>
  <c r="H31" i="5" l="1"/>
  <c r="I31" i="5" s="1"/>
  <c r="G32" i="5"/>
  <c r="G33" i="5" s="1"/>
  <c r="E10" i="4"/>
  <c r="F9" i="4"/>
  <c r="G9" i="4" s="1"/>
  <c r="G34" i="5" l="1"/>
  <c r="H34" i="5" s="1"/>
  <c r="I34" i="5" s="1"/>
  <c r="C37" i="5" s="1"/>
  <c r="D37" i="5" s="1"/>
  <c r="F37" i="5" s="1"/>
  <c r="G37" i="5" s="1"/>
  <c r="H33" i="5"/>
  <c r="I33" i="5" s="1"/>
  <c r="H15" i="5"/>
  <c r="I15" i="5" s="1"/>
  <c r="C31" i="5" s="1"/>
  <c r="D31" i="5" s="1"/>
  <c r="E11" i="4"/>
  <c r="F10" i="4"/>
  <c r="G10" i="4" s="1"/>
  <c r="H37" i="5" l="1"/>
  <c r="I37" i="5" s="1"/>
  <c r="G38" i="5"/>
  <c r="H32" i="5"/>
  <c r="I32" i="5" s="1"/>
  <c r="H14" i="5"/>
  <c r="I14" i="5" s="1"/>
  <c r="E12" i="4"/>
  <c r="F11" i="4"/>
  <c r="G11" i="4" s="1"/>
  <c r="H38" i="5" l="1"/>
  <c r="I38" i="5" s="1"/>
  <c r="G39" i="5"/>
  <c r="H39" i="5" s="1"/>
  <c r="I39" i="5" s="1"/>
  <c r="E13" i="4"/>
  <c r="F12" i="4"/>
  <c r="G12" i="4" s="1"/>
  <c r="F13" i="4" l="1"/>
  <c r="G13" i="4" s="1"/>
  <c r="E14" i="4"/>
  <c r="F14" i="4" l="1"/>
  <c r="G14" i="4" s="1"/>
  <c r="E15" i="4"/>
  <c r="E16" i="4" l="1"/>
  <c r="F15" i="4"/>
  <c r="G15" i="4" s="1"/>
  <c r="E17" i="4" l="1"/>
  <c r="F17" i="4" s="1"/>
  <c r="G17" i="4" s="1"/>
  <c r="F16" i="4"/>
  <c r="G16" i="4" s="1"/>
</calcChain>
</file>

<file path=xl/sharedStrings.xml><?xml version="1.0" encoding="utf-8"?>
<sst xmlns="http://schemas.openxmlformats.org/spreadsheetml/2006/main" count="167" uniqueCount="40">
  <si>
    <t>FPM</t>
  </si>
  <si>
    <t>CFM</t>
  </si>
  <si>
    <t>R&amp;D Fan</t>
  </si>
  <si>
    <t>Di</t>
  </si>
  <si>
    <t>Do</t>
  </si>
  <si>
    <r>
      <t>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</si>
  <si>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Location</t>
  </si>
  <si>
    <t>Diameter</t>
  </si>
  <si>
    <t>Description</t>
  </si>
  <si>
    <t>A</t>
  </si>
  <si>
    <t>B</t>
  </si>
  <si>
    <t>C</t>
  </si>
  <si>
    <t>D</t>
  </si>
  <si>
    <t>E</t>
  </si>
  <si>
    <t>F</t>
  </si>
  <si>
    <t>Diameter (in)</t>
  </si>
  <si>
    <t>46x30 hood</t>
  </si>
  <si>
    <t>machine connection</t>
  </si>
  <si>
    <t>canopy hood</t>
  </si>
  <si>
    <t>motor (12x8x8)</t>
  </si>
  <si>
    <t>arm</t>
  </si>
  <si>
    <t>30x30 hood</t>
  </si>
  <si>
    <t>Area (in^2)</t>
  </si>
  <si>
    <t>CFM needed</t>
  </si>
  <si>
    <t>Area</t>
  </si>
  <si>
    <t>CFM (in pipe)</t>
  </si>
  <si>
    <t>Machine</t>
  </si>
  <si>
    <t>G</t>
  </si>
  <si>
    <t>H</t>
  </si>
  <si>
    <t>A-C</t>
  </si>
  <si>
    <t>A-C Trunkline</t>
  </si>
  <si>
    <t>D Trunkline</t>
  </si>
  <si>
    <t>Oven</t>
  </si>
  <si>
    <t>machine</t>
  </si>
  <si>
    <t>A-D</t>
  </si>
  <si>
    <t>A-D Trunkline</t>
  </si>
  <si>
    <t>E Trunkline</t>
  </si>
  <si>
    <t>F Trunkline</t>
  </si>
  <si>
    <t>CF</t>
  </si>
  <si>
    <t>BFV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</si>
</sst>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1" fillId="0" borderId="14" xfId="0" applyNumberFormat="1" applyFont="1" applyBorder="1"/>
    <xf numFmtId="0" fontId="1" fillId="0" borderId="15" xfId="0" applyFont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65" fontId="0" fillId="0" borderId="0" xfId="0" applyNumberFormat="1"/>
    <xf numFmtId="1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2" fontId="0" fillId="0" borderId="10" xfId="0" applyNumberFormat="1" applyBorder="1"/>
    <xf numFmtId="0" fontId="0" fillId="0" borderId="24" xfId="0" applyBorder="1"/>
    <xf numFmtId="2" fontId="0" fillId="0" borderId="14" xfId="0" applyNumberFormat="1" applyBorder="1"/>
    <xf numFmtId="164" fontId="0" fillId="0" borderId="14" xfId="0" applyNumberFormat="1" applyBorder="1"/>
    <xf numFmtId="0" fontId="0" fillId="0" borderId="14" xfId="0" applyBorder="1"/>
    <xf numFmtId="1" fontId="0" fillId="0" borderId="14" xfId="0" applyNumberFormat="1" applyBorder="1"/>
    <xf numFmtId="2" fontId="0" fillId="0" borderId="15" xfId="0" applyNumberFormat="1" applyBorder="1"/>
    <xf numFmtId="0" fontId="0" fillId="0" borderId="25" xfId="0" applyBorder="1"/>
    <xf numFmtId="0" fontId="0" fillId="0" borderId="26" xfId="0" applyBorder="1"/>
    <xf numFmtId="165" fontId="0" fillId="0" borderId="14" xfId="0" applyNumberFormat="1" applyBorder="1"/>
    <xf numFmtId="0" fontId="0" fillId="0" borderId="24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workbookViewId="0">
      <selection activeCell="G15" sqref="G15"/>
    </sheetView>
  </sheetViews>
  <sheetFormatPr defaultRowHeight="15" x14ac:dyDescent="0.25"/>
  <cols>
    <col min="3" max="3" width="9.5703125" bestFit="1" customWidth="1"/>
  </cols>
  <sheetData>
    <row r="1" spans="2:15" ht="15.75" thickBot="1" x14ac:dyDescent="0.3">
      <c r="N1">
        <f>3/32</f>
        <v>9.375E-2</v>
      </c>
      <c r="O1">
        <v>1.2669999999999999</v>
      </c>
    </row>
    <row r="2" spans="2:15" ht="29.25" thickBot="1" x14ac:dyDescent="0.5">
      <c r="B2" s="38" t="s">
        <v>2</v>
      </c>
      <c r="C2" s="39"/>
      <c r="D2" s="40"/>
      <c r="N2">
        <v>12</v>
      </c>
      <c r="O2">
        <f>N2*O1/N1</f>
        <v>162.17599999999999</v>
      </c>
    </row>
    <row r="3" spans="2:15" ht="15.75" thickBot="1" x14ac:dyDescent="0.3"/>
    <row r="4" spans="2:15" x14ac:dyDescent="0.25">
      <c r="B4" s="5">
        <v>700</v>
      </c>
      <c r="C4" s="6"/>
      <c r="D4" s="7">
        <v>2100</v>
      </c>
      <c r="F4" s="12"/>
      <c r="G4" s="47">
        <v>1100</v>
      </c>
      <c r="H4" s="47"/>
      <c r="I4" s="47"/>
      <c r="J4" s="13"/>
    </row>
    <row r="5" spans="2:15" ht="15.75" thickBot="1" x14ac:dyDescent="0.3">
      <c r="B5" s="8">
        <v>350</v>
      </c>
      <c r="C5" s="3"/>
      <c r="D5" s="9">
        <v>1500</v>
      </c>
      <c r="F5" s="45">
        <v>900</v>
      </c>
      <c r="G5" s="17"/>
      <c r="H5" s="17">
        <v>500</v>
      </c>
      <c r="I5" s="17"/>
      <c r="J5" s="46">
        <v>900</v>
      </c>
    </row>
    <row r="6" spans="2:15" ht="15.75" thickBot="1" x14ac:dyDescent="0.3">
      <c r="B6" s="8">
        <v>1000</v>
      </c>
      <c r="C6" s="3">
        <v>800</v>
      </c>
      <c r="D6" s="9">
        <v>1872</v>
      </c>
      <c r="F6" s="45"/>
      <c r="G6" s="17">
        <v>1400</v>
      </c>
      <c r="H6" s="14"/>
      <c r="I6" s="17">
        <v>1500</v>
      </c>
      <c r="J6" s="46"/>
    </row>
    <row r="7" spans="2:15" x14ac:dyDescent="0.25">
      <c r="B7" s="8">
        <v>1150</v>
      </c>
      <c r="C7" s="3">
        <v>1000</v>
      </c>
      <c r="D7" s="9">
        <v>1600</v>
      </c>
      <c r="F7" s="45"/>
      <c r="G7" s="17"/>
      <c r="H7" s="17">
        <v>500</v>
      </c>
      <c r="I7" s="17"/>
      <c r="J7" s="46"/>
    </row>
    <row r="8" spans="2:15" ht="15.75" thickBot="1" x14ac:dyDescent="0.3">
      <c r="B8" s="8">
        <v>1000</v>
      </c>
      <c r="C8" s="3">
        <v>1700</v>
      </c>
      <c r="D8" s="9">
        <v>1300</v>
      </c>
      <c r="F8" s="15"/>
      <c r="G8" s="44">
        <v>1200</v>
      </c>
      <c r="H8" s="44"/>
      <c r="I8" s="44"/>
      <c r="J8" s="16"/>
    </row>
    <row r="9" spans="2:15" x14ac:dyDescent="0.25">
      <c r="B9" s="41"/>
      <c r="C9" s="4">
        <f>AVERAGE(B4:D8)</f>
        <v>1236.3076923076924</v>
      </c>
      <c r="D9" s="9" t="s">
        <v>0</v>
      </c>
    </row>
    <row r="10" spans="2:15" ht="17.25" x14ac:dyDescent="0.25">
      <c r="B10" s="42"/>
      <c r="C10" s="4">
        <f>19.25*26/144</f>
        <v>3.4756944444444446</v>
      </c>
      <c r="D10" s="9" t="s">
        <v>5</v>
      </c>
      <c r="H10">
        <f>AVERAGE(F4:J8)</f>
        <v>1000</v>
      </c>
      <c r="I10" t="s">
        <v>0</v>
      </c>
    </row>
    <row r="11" spans="2:15" ht="15.75" thickBot="1" x14ac:dyDescent="0.3">
      <c r="B11" s="43"/>
      <c r="C11" s="10">
        <f>C10*C9</f>
        <v>4297.0277777777783</v>
      </c>
      <c r="D11" s="11" t="s">
        <v>1</v>
      </c>
      <c r="H11">
        <v>31.5</v>
      </c>
      <c r="I11" t="s">
        <v>3</v>
      </c>
    </row>
    <row r="12" spans="2:15" x14ac:dyDescent="0.25">
      <c r="H12">
        <v>46.5</v>
      </c>
      <c r="I12" t="s">
        <v>4</v>
      </c>
    </row>
    <row r="13" spans="2:15" ht="17.25" x14ac:dyDescent="0.25">
      <c r="H13" s="2">
        <f>(PI()/4)*((H12^2)-(H11^2))/144</f>
        <v>6.3813600776042669</v>
      </c>
      <c r="I13" s="9" t="s">
        <v>5</v>
      </c>
    </row>
    <row r="14" spans="2:15" x14ac:dyDescent="0.25">
      <c r="H14">
        <f>H13*H10</f>
        <v>6381.3600776042667</v>
      </c>
      <c r="I14" s="18" t="s">
        <v>1</v>
      </c>
    </row>
  </sheetData>
  <mergeCells count="6">
    <mergeCell ref="B2:D2"/>
    <mergeCell ref="B9:B11"/>
    <mergeCell ref="G8:I8"/>
    <mergeCell ref="F5:F7"/>
    <mergeCell ref="J5:J7"/>
    <mergeCell ref="G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zoomScale="160" zoomScaleNormal="160" workbookViewId="0">
      <selection activeCell="B1" sqref="A1:XFD1048576"/>
    </sheetView>
  </sheetViews>
  <sheetFormatPr defaultRowHeight="15" x14ac:dyDescent="0.25"/>
  <cols>
    <col min="2" max="2" width="8.42578125" bestFit="1" customWidth="1"/>
    <col min="3" max="3" width="12.85546875" bestFit="1" customWidth="1"/>
    <col min="4" max="4" width="10.7109375" bestFit="1" customWidth="1"/>
    <col min="5" max="5" width="19.140625" bestFit="1" customWidth="1"/>
    <col min="6" max="6" width="12.140625" bestFit="1" customWidth="1"/>
    <col min="7" max="7" width="12.85546875" bestFit="1" customWidth="1"/>
    <col min="8" max="8" width="5.140625" bestFit="1" customWidth="1"/>
    <col min="9" max="9" width="9.28515625" bestFit="1" customWidth="1"/>
    <col min="11" max="11" width="8.42578125" bestFit="1" customWidth="1"/>
    <col min="12" max="12" width="12.85546875" bestFit="1" customWidth="1"/>
    <col min="13" max="13" width="10.7109375" bestFit="1" customWidth="1"/>
    <col min="14" max="14" width="19.140625" bestFit="1" customWidth="1"/>
    <col min="15" max="15" width="12.140625" bestFit="1" customWidth="1"/>
    <col min="16" max="16" width="12.85546875" bestFit="1" customWidth="1"/>
    <col min="17" max="17" width="5.140625" bestFit="1" customWidth="1"/>
    <col min="18" max="18" width="9.28515625" bestFit="1" customWidth="1"/>
    <col min="20" max="20" width="9.7109375" bestFit="1" customWidth="1"/>
    <col min="21" max="21" width="13" bestFit="1" customWidth="1"/>
    <col min="22" max="22" width="11" bestFit="1" customWidth="1"/>
    <col min="23" max="23" width="12.5703125" bestFit="1" customWidth="1"/>
    <col min="24" max="25" width="13.42578125" bestFit="1" customWidth="1"/>
    <col min="26" max="26" width="5.85546875" bestFit="1" customWidth="1"/>
    <col min="27" max="27" width="9.7109375" bestFit="1" customWidth="1"/>
  </cols>
  <sheetData>
    <row r="1" spans="2:11" ht="15.75" thickBot="1" x14ac:dyDescent="0.3"/>
    <row r="2" spans="2:11" x14ac:dyDescent="0.25">
      <c r="B2" s="24" t="s">
        <v>6</v>
      </c>
      <c r="C2" s="25" t="s">
        <v>15</v>
      </c>
      <c r="D2" s="25" t="s">
        <v>22</v>
      </c>
      <c r="E2" s="25" t="s">
        <v>8</v>
      </c>
      <c r="F2" s="25" t="s">
        <v>23</v>
      </c>
      <c r="G2" s="25" t="s">
        <v>25</v>
      </c>
      <c r="H2" s="25" t="s">
        <v>24</v>
      </c>
      <c r="I2" s="26" t="s">
        <v>7</v>
      </c>
    </row>
    <row r="3" spans="2:11" x14ac:dyDescent="0.25">
      <c r="B3" s="8" t="s">
        <v>9</v>
      </c>
      <c r="C3" s="3">
        <v>10</v>
      </c>
      <c r="D3" s="21">
        <f t="shared" ref="D3:D10" si="0">(C3*C3*PI()/4)/144</f>
        <v>0.54541539124822802</v>
      </c>
      <c r="E3" s="3" t="s">
        <v>16</v>
      </c>
      <c r="F3" s="22">
        <f t="shared" ref="F3:F10" si="1">D3*$C$41</f>
        <v>1636.246173744684</v>
      </c>
      <c r="G3" s="23">
        <f>SUM(F3)</f>
        <v>1636.246173744684</v>
      </c>
      <c r="H3" s="4">
        <f t="shared" ref="H3:H10" si="2">G3/$C$41</f>
        <v>0.54541539124822802</v>
      </c>
      <c r="I3" s="27">
        <f t="shared" ref="I3:I10" si="3">SQRT(4*H3/(PI()))*12</f>
        <v>10</v>
      </c>
      <c r="J3" t="s">
        <v>39</v>
      </c>
      <c r="K3" t="s">
        <v>38</v>
      </c>
    </row>
    <row r="4" spans="2:11" x14ac:dyDescent="0.25">
      <c r="B4" s="8" t="s">
        <v>9</v>
      </c>
      <c r="C4" s="3">
        <v>4</v>
      </c>
      <c r="D4" s="21">
        <f t="shared" si="0"/>
        <v>8.7266462599716474E-2</v>
      </c>
      <c r="E4" s="3" t="s">
        <v>17</v>
      </c>
      <c r="F4" s="22">
        <f t="shared" si="1"/>
        <v>261.79938779914943</v>
      </c>
      <c r="G4" s="23">
        <f t="shared" ref="G4:G10" si="4">G3+F4</f>
        <v>1898.0455615438334</v>
      </c>
      <c r="H4" s="4">
        <f t="shared" si="2"/>
        <v>0.63268185384794451</v>
      </c>
      <c r="I4" s="27">
        <f t="shared" si="3"/>
        <v>10.770329614269007</v>
      </c>
      <c r="J4" t="s">
        <v>39</v>
      </c>
      <c r="K4" t="s">
        <v>38</v>
      </c>
    </row>
    <row r="5" spans="2:11" x14ac:dyDescent="0.25">
      <c r="B5" s="8" t="s">
        <v>9</v>
      </c>
      <c r="C5" s="3">
        <v>10</v>
      </c>
      <c r="D5" s="21">
        <f t="shared" si="0"/>
        <v>0.54541539124822802</v>
      </c>
      <c r="E5" s="3" t="s">
        <v>18</v>
      </c>
      <c r="F5" s="22">
        <f t="shared" si="1"/>
        <v>1636.246173744684</v>
      </c>
      <c r="G5" s="23">
        <f t="shared" si="4"/>
        <v>3534.2917352885174</v>
      </c>
      <c r="H5" s="4">
        <f t="shared" si="2"/>
        <v>1.1780972450961724</v>
      </c>
      <c r="I5" s="27">
        <f t="shared" si="3"/>
        <v>14.696938456699067</v>
      </c>
      <c r="J5" t="s">
        <v>39</v>
      </c>
      <c r="K5" t="s">
        <v>38</v>
      </c>
    </row>
    <row r="6" spans="2:11" x14ac:dyDescent="0.25">
      <c r="B6" s="8" t="s">
        <v>9</v>
      </c>
      <c r="C6" s="3">
        <v>8</v>
      </c>
      <c r="D6" s="21">
        <f t="shared" si="0"/>
        <v>0.3490658503988659</v>
      </c>
      <c r="E6" s="3" t="s">
        <v>16</v>
      </c>
      <c r="F6" s="22">
        <f t="shared" si="1"/>
        <v>1047.1975511965977</v>
      </c>
      <c r="G6" s="23">
        <f t="shared" si="4"/>
        <v>4581.4892864851154</v>
      </c>
      <c r="H6" s="4">
        <f t="shared" si="2"/>
        <v>1.5271630954950384</v>
      </c>
      <c r="I6" s="27">
        <f t="shared" si="3"/>
        <v>16.733200530681511</v>
      </c>
      <c r="J6" t="s">
        <v>39</v>
      </c>
      <c r="K6" t="s">
        <v>38</v>
      </c>
    </row>
    <row r="7" spans="2:11" x14ac:dyDescent="0.25">
      <c r="B7" s="8" t="s">
        <v>10</v>
      </c>
      <c r="C7" s="3">
        <v>8</v>
      </c>
      <c r="D7" s="21">
        <f t="shared" si="0"/>
        <v>0.3490658503988659</v>
      </c>
      <c r="E7" s="3" t="s">
        <v>19</v>
      </c>
      <c r="F7" s="22">
        <f t="shared" si="1"/>
        <v>1047.1975511965977</v>
      </c>
      <c r="G7" s="23">
        <f t="shared" si="4"/>
        <v>5628.6868376817129</v>
      </c>
      <c r="H7" s="4">
        <f t="shared" si="2"/>
        <v>1.8762289458939043</v>
      </c>
      <c r="I7" s="27">
        <f t="shared" si="3"/>
        <v>18.547236990991408</v>
      </c>
      <c r="J7" t="s">
        <v>39</v>
      </c>
    </row>
    <row r="8" spans="2:11" x14ac:dyDescent="0.25">
      <c r="B8" s="8" t="s">
        <v>11</v>
      </c>
      <c r="C8" s="3">
        <v>5</v>
      </c>
      <c r="D8" s="21">
        <f t="shared" si="0"/>
        <v>0.13635384781205701</v>
      </c>
      <c r="E8" s="3" t="s">
        <v>20</v>
      </c>
      <c r="F8" s="22">
        <f t="shared" si="1"/>
        <v>409.06154343617101</v>
      </c>
      <c r="G8" s="23">
        <f t="shared" si="4"/>
        <v>6037.7483811178836</v>
      </c>
      <c r="H8" s="4">
        <f t="shared" si="2"/>
        <v>2.012582793705961</v>
      </c>
      <c r="I8" s="27">
        <f t="shared" si="3"/>
        <v>19.209372712298546</v>
      </c>
    </row>
    <row r="9" spans="2:11" x14ac:dyDescent="0.25">
      <c r="B9" s="8" t="s">
        <v>11</v>
      </c>
      <c r="C9" s="3">
        <v>5</v>
      </c>
      <c r="D9" s="21">
        <f t="shared" si="0"/>
        <v>0.13635384781205701</v>
      </c>
      <c r="E9" s="3" t="s">
        <v>20</v>
      </c>
      <c r="F9" s="22">
        <f t="shared" si="1"/>
        <v>409.06154343617101</v>
      </c>
      <c r="G9" s="23">
        <f t="shared" si="4"/>
        <v>6446.8099245540543</v>
      </c>
      <c r="H9" s="4">
        <f t="shared" si="2"/>
        <v>2.1489366415180182</v>
      </c>
      <c r="I9" s="27">
        <f t="shared" si="3"/>
        <v>19.849433241279208</v>
      </c>
    </row>
    <row r="10" spans="2:11" ht="15.75" thickBot="1" x14ac:dyDescent="0.3">
      <c r="B10" s="28" t="s">
        <v>11</v>
      </c>
      <c r="C10" s="31">
        <v>4</v>
      </c>
      <c r="D10" s="30">
        <f t="shared" si="0"/>
        <v>8.7266462599716474E-2</v>
      </c>
      <c r="E10" s="31" t="s">
        <v>20</v>
      </c>
      <c r="F10" s="36">
        <f t="shared" si="1"/>
        <v>261.79938779914943</v>
      </c>
      <c r="G10" s="32">
        <f t="shared" si="4"/>
        <v>6708.6093123532037</v>
      </c>
      <c r="H10" s="29">
        <f t="shared" si="2"/>
        <v>2.2362031041177346</v>
      </c>
      <c r="I10" s="33">
        <f t="shared" si="3"/>
        <v>20.248456731316587</v>
      </c>
    </row>
    <row r="11" spans="2:11" ht="15.75" thickBot="1" x14ac:dyDescent="0.3"/>
    <row r="12" spans="2:11" x14ac:dyDescent="0.25">
      <c r="B12" s="24" t="s">
        <v>6</v>
      </c>
      <c r="C12" s="25" t="s">
        <v>15</v>
      </c>
      <c r="D12" s="25" t="s">
        <v>22</v>
      </c>
      <c r="E12" s="25" t="s">
        <v>8</v>
      </c>
      <c r="F12" s="25" t="s">
        <v>23</v>
      </c>
      <c r="G12" s="25" t="s">
        <v>25</v>
      </c>
      <c r="H12" s="25" t="s">
        <v>24</v>
      </c>
      <c r="I12" s="26" t="s">
        <v>7</v>
      </c>
    </row>
    <row r="13" spans="2:11" x14ac:dyDescent="0.25">
      <c r="B13" s="8" t="s">
        <v>12</v>
      </c>
      <c r="C13" s="3">
        <v>8</v>
      </c>
      <c r="D13" s="21">
        <f t="shared" ref="D13" si="5">(C13*C13*PI()/4)/144</f>
        <v>0.3490658503988659</v>
      </c>
      <c r="E13" s="3" t="s">
        <v>16</v>
      </c>
      <c r="F13" s="22">
        <f>D13*$C$41</f>
        <v>1047.1975511965977</v>
      </c>
      <c r="G13" s="23">
        <f>F13</f>
        <v>1047.1975511965977</v>
      </c>
      <c r="H13" s="4">
        <f>G13/$C$41</f>
        <v>0.3490658503988659</v>
      </c>
      <c r="I13" s="27">
        <f t="shared" ref="I13" si="6">SQRT(4*H13/(PI()))*12</f>
        <v>8</v>
      </c>
      <c r="J13" t="s">
        <v>39</v>
      </c>
      <c r="K13" t="s">
        <v>38</v>
      </c>
    </row>
    <row r="14" spans="2:11" x14ac:dyDescent="0.25">
      <c r="B14" s="8" t="s">
        <v>12</v>
      </c>
      <c r="C14" s="3">
        <v>6</v>
      </c>
      <c r="D14" s="21">
        <f>(C14*C14*PI()/4)/144</f>
        <v>0.19634954084936207</v>
      </c>
      <c r="E14" s="3" t="s">
        <v>21</v>
      </c>
      <c r="F14" s="22">
        <f>D14*$C$41</f>
        <v>589.0486225480862</v>
      </c>
      <c r="G14" s="23">
        <f>G13+F14</f>
        <v>1636.2461737446838</v>
      </c>
      <c r="H14" s="4">
        <f>G14/$C$41</f>
        <v>0.54541539124822791</v>
      </c>
      <c r="I14" s="27">
        <f>SQRT(4*H14/(PI()))*12</f>
        <v>10</v>
      </c>
      <c r="J14" t="s">
        <v>39</v>
      </c>
      <c r="K14" t="s">
        <v>38</v>
      </c>
    </row>
    <row r="15" spans="2:11" ht="15.75" thickBot="1" x14ac:dyDescent="0.3">
      <c r="B15" s="28" t="s">
        <v>12</v>
      </c>
      <c r="C15" s="31">
        <v>4</v>
      </c>
      <c r="D15" s="30">
        <f>(C15*C15*PI()/4)/144</f>
        <v>8.7266462599716474E-2</v>
      </c>
      <c r="E15" s="31" t="s">
        <v>17</v>
      </c>
      <c r="F15" s="36">
        <f>D15*$C$41</f>
        <v>261.79938779914943</v>
      </c>
      <c r="G15" s="32">
        <f>G14+F15</f>
        <v>1898.0455615438332</v>
      </c>
      <c r="H15" s="29">
        <f>G15/$C$41</f>
        <v>0.6326818538479444</v>
      </c>
      <c r="I15" s="33">
        <f>SQRT(4*H15/(PI()))*12</f>
        <v>10.770329614269007</v>
      </c>
      <c r="J15" t="s">
        <v>39</v>
      </c>
      <c r="K15" t="s">
        <v>38</v>
      </c>
    </row>
    <row r="16" spans="2:11" ht="15.75" thickBot="1" x14ac:dyDescent="0.3">
      <c r="D16" s="1"/>
      <c r="F16" s="19"/>
      <c r="G16" s="20"/>
      <c r="H16" s="2"/>
      <c r="I16" s="2"/>
    </row>
    <row r="17" spans="2:11" x14ac:dyDescent="0.25">
      <c r="B17" s="24" t="s">
        <v>6</v>
      </c>
      <c r="C17" s="25" t="s">
        <v>15</v>
      </c>
      <c r="D17" s="25" t="s">
        <v>22</v>
      </c>
      <c r="E17" s="25" t="s">
        <v>8</v>
      </c>
      <c r="F17" s="25" t="s">
        <v>23</v>
      </c>
      <c r="G17" s="25" t="s">
        <v>25</v>
      </c>
      <c r="H17" s="25" t="s">
        <v>24</v>
      </c>
      <c r="I17" s="26" t="s">
        <v>7</v>
      </c>
    </row>
    <row r="18" spans="2:11" x14ac:dyDescent="0.25">
      <c r="B18" s="8" t="s">
        <v>13</v>
      </c>
      <c r="C18" s="3">
        <v>4</v>
      </c>
      <c r="D18" s="21">
        <f>(C18*C18*PI()/4)/144</f>
        <v>8.7266462599716474E-2</v>
      </c>
      <c r="E18" s="3" t="s">
        <v>16</v>
      </c>
      <c r="F18" s="22">
        <f>D18*$C$41</f>
        <v>261.79938779914943</v>
      </c>
      <c r="G18" s="23">
        <f>SUM(F18)</f>
        <v>261.79938779914943</v>
      </c>
      <c r="H18" s="4">
        <f>G18/$C$41</f>
        <v>8.7266462599716474E-2</v>
      </c>
      <c r="I18" s="27">
        <f>SQRT(4*H18/(PI()))*12</f>
        <v>4</v>
      </c>
      <c r="J18" t="s">
        <v>39</v>
      </c>
      <c r="K18" t="s">
        <v>38</v>
      </c>
    </row>
    <row r="19" spans="2:11" x14ac:dyDescent="0.25">
      <c r="B19" s="8" t="s">
        <v>13</v>
      </c>
      <c r="C19" s="3">
        <v>3</v>
      </c>
      <c r="D19" s="21">
        <f>(C19*C19*PI()/4)/144</f>
        <v>4.9087385212340517E-2</v>
      </c>
      <c r="E19" s="3" t="s">
        <v>17</v>
      </c>
      <c r="F19" s="22">
        <f>D19*$C$41</f>
        <v>147.26215563702155</v>
      </c>
      <c r="G19" s="23">
        <f>G18+F19</f>
        <v>409.06154343617095</v>
      </c>
      <c r="H19" s="4">
        <f>G19/$C$41</f>
        <v>0.13635384781205698</v>
      </c>
      <c r="I19" s="27">
        <f>SQRT(4*H19/(PI()))*12</f>
        <v>5</v>
      </c>
      <c r="J19" t="s">
        <v>39</v>
      </c>
      <c r="K19" t="s">
        <v>38</v>
      </c>
    </row>
    <row r="20" spans="2:11" ht="15.75" thickBot="1" x14ac:dyDescent="0.3">
      <c r="B20" s="28" t="s">
        <v>13</v>
      </c>
      <c r="C20" s="31">
        <v>8</v>
      </c>
      <c r="D20" s="30">
        <f>(C20*C20*PI()/4)/144</f>
        <v>0.3490658503988659</v>
      </c>
      <c r="E20" s="31" t="s">
        <v>18</v>
      </c>
      <c r="F20" s="36">
        <f>D20*$C$41</f>
        <v>1047.1975511965977</v>
      </c>
      <c r="G20" s="32">
        <f>G19+F20</f>
        <v>1456.2590946327687</v>
      </c>
      <c r="H20" s="29">
        <f>G20/$C$41</f>
        <v>0.4854196982109229</v>
      </c>
      <c r="I20" s="33">
        <f>SQRT(4*H20/(PI()))*12</f>
        <v>9.4339811320566049</v>
      </c>
      <c r="J20" t="s">
        <v>39</v>
      </c>
      <c r="K20" t="s">
        <v>38</v>
      </c>
    </row>
    <row r="21" spans="2:11" ht="15.75" thickBot="1" x14ac:dyDescent="0.3">
      <c r="D21" s="1"/>
      <c r="F21" s="19"/>
      <c r="G21" s="20"/>
      <c r="H21" s="2"/>
      <c r="I21" s="2"/>
    </row>
    <row r="22" spans="2:11" x14ac:dyDescent="0.25">
      <c r="B22" s="24" t="s">
        <v>6</v>
      </c>
      <c r="C22" s="25" t="s">
        <v>15</v>
      </c>
      <c r="D22" s="25" t="s">
        <v>22</v>
      </c>
      <c r="E22" s="25" t="s">
        <v>8</v>
      </c>
      <c r="F22" s="25" t="s">
        <v>23</v>
      </c>
      <c r="G22" s="25" t="s">
        <v>25</v>
      </c>
      <c r="H22" s="25" t="s">
        <v>24</v>
      </c>
      <c r="I22" s="26" t="s">
        <v>7</v>
      </c>
    </row>
    <row r="23" spans="2:11" x14ac:dyDescent="0.25">
      <c r="B23" s="8" t="s">
        <v>14</v>
      </c>
      <c r="C23" s="3">
        <v>6</v>
      </c>
      <c r="D23" s="21">
        <f>(C23*C23*PI()/4)/144</f>
        <v>0.19634954084936207</v>
      </c>
      <c r="E23" s="3" t="s">
        <v>33</v>
      </c>
      <c r="F23" s="22">
        <f>D23*$C$41</f>
        <v>589.0486225480862</v>
      </c>
      <c r="G23" s="23">
        <f>SUM(F23)</f>
        <v>589.0486225480862</v>
      </c>
      <c r="H23" s="4">
        <f>G23/$C$41</f>
        <v>0.19634954084936207</v>
      </c>
      <c r="I23" s="27">
        <f>SQRT(4*H23/(PI()))*12</f>
        <v>6</v>
      </c>
      <c r="J23" t="s">
        <v>39</v>
      </c>
      <c r="K23" t="s">
        <v>38</v>
      </c>
    </row>
    <row r="24" spans="2:11" x14ac:dyDescent="0.25">
      <c r="B24" s="8" t="s">
        <v>14</v>
      </c>
      <c r="C24" s="3">
        <v>4</v>
      </c>
      <c r="D24" s="21">
        <f>(C24*C24*PI()/4)/144</f>
        <v>8.7266462599716474E-2</v>
      </c>
      <c r="E24" s="3" t="s">
        <v>33</v>
      </c>
      <c r="F24" s="22">
        <f>D24*$C$41</f>
        <v>261.79938779914943</v>
      </c>
      <c r="G24" s="23">
        <f>G23+F24</f>
        <v>850.84801034723569</v>
      </c>
      <c r="H24" s="4">
        <f>G24/$C$41</f>
        <v>0.28361600344907856</v>
      </c>
      <c r="I24" s="27">
        <f>SQRT(4*H24/(PI()))*12</f>
        <v>7.2111025509279791</v>
      </c>
      <c r="J24" t="s">
        <v>39</v>
      </c>
      <c r="K24" t="s">
        <v>38</v>
      </c>
    </row>
    <row r="25" spans="2:11" x14ac:dyDescent="0.25">
      <c r="B25" s="8" t="s">
        <v>14</v>
      </c>
      <c r="C25" s="3">
        <v>5</v>
      </c>
      <c r="D25" s="21">
        <f>(C25*C25*PI()/4)/144</f>
        <v>0.13635384781205701</v>
      </c>
      <c r="E25" s="3" t="s">
        <v>20</v>
      </c>
      <c r="F25" s="22">
        <f>D25*$C$41</f>
        <v>409.06154343617101</v>
      </c>
      <c r="G25" s="23">
        <f>G24+F25</f>
        <v>1259.9095537834066</v>
      </c>
      <c r="H25" s="4">
        <f>G25/$C$41</f>
        <v>0.41996985126113556</v>
      </c>
      <c r="I25" s="27">
        <f>SQRT(4*H25/(PI()))*12</f>
        <v>8.7749643873921226</v>
      </c>
    </row>
    <row r="26" spans="2:11" x14ac:dyDescent="0.25">
      <c r="B26" s="8" t="s">
        <v>14</v>
      </c>
      <c r="C26" s="3">
        <v>5</v>
      </c>
      <c r="D26" s="21">
        <f t="shared" ref="D26:D27" si="7">(C26*C26*PI()/4)/144</f>
        <v>0.13635384781205701</v>
      </c>
      <c r="E26" s="3" t="s">
        <v>20</v>
      </c>
      <c r="F26" s="22">
        <f>D26*$C$41</f>
        <v>409.06154343617101</v>
      </c>
      <c r="G26" s="23">
        <f t="shared" ref="G26:G27" si="8">G25+F26</f>
        <v>1668.9710972195776</v>
      </c>
      <c r="H26" s="4">
        <f>G26/$C$41</f>
        <v>0.55632369907319257</v>
      </c>
      <c r="I26" s="27">
        <f t="shared" ref="I26:I27" si="9">SQRT(4*H26/(PI()))*12</f>
        <v>10.099504938362079</v>
      </c>
    </row>
    <row r="27" spans="2:11" ht="15.75" thickBot="1" x14ac:dyDescent="0.3">
      <c r="B27" s="37" t="s">
        <v>14</v>
      </c>
      <c r="C27" s="31">
        <v>4</v>
      </c>
      <c r="D27" s="30">
        <f t="shared" si="7"/>
        <v>8.7266462599716474E-2</v>
      </c>
      <c r="E27" s="31" t="s">
        <v>20</v>
      </c>
      <c r="F27" s="36">
        <f>D27*$C$41</f>
        <v>261.79938779914943</v>
      </c>
      <c r="G27" s="32">
        <f t="shared" si="8"/>
        <v>1930.770485018727</v>
      </c>
      <c r="H27" s="29">
        <f>G27/$C$41</f>
        <v>0.64359016167290894</v>
      </c>
      <c r="I27" s="33">
        <f t="shared" si="9"/>
        <v>10.862780491200215</v>
      </c>
    </row>
    <row r="28" spans="2:11" ht="15.75" thickBot="1" x14ac:dyDescent="0.3"/>
    <row r="29" spans="2:11" x14ac:dyDescent="0.25">
      <c r="B29" s="24" t="s">
        <v>6</v>
      </c>
      <c r="C29" s="25" t="s">
        <v>15</v>
      </c>
      <c r="D29" s="25" t="s">
        <v>22</v>
      </c>
      <c r="E29" s="25" t="s">
        <v>8</v>
      </c>
      <c r="F29" s="25" t="s">
        <v>23</v>
      </c>
      <c r="G29" s="25" t="s">
        <v>25</v>
      </c>
      <c r="H29" s="25" t="s">
        <v>24</v>
      </c>
      <c r="I29" s="26" t="s">
        <v>7</v>
      </c>
    </row>
    <row r="30" spans="2:11" x14ac:dyDescent="0.25">
      <c r="B30" s="8" t="s">
        <v>29</v>
      </c>
      <c r="C30" s="4">
        <f>I10</f>
        <v>20.248456731316587</v>
      </c>
      <c r="D30" s="21">
        <f>(C30*C30*PI()/4)/144</f>
        <v>2.2362031041177346</v>
      </c>
      <c r="E30" s="3" t="s">
        <v>30</v>
      </c>
      <c r="F30" s="23">
        <f>G10</f>
        <v>6708.6093123532037</v>
      </c>
      <c r="G30" s="23">
        <f>F30</f>
        <v>6708.6093123532037</v>
      </c>
      <c r="H30" s="4">
        <f>G30/$C$41</f>
        <v>2.2362031041177346</v>
      </c>
      <c r="I30" s="27">
        <f t="shared" ref="I30:I31" si="10">SQRT(4*H30/(PI()))*12</f>
        <v>20.248456731316587</v>
      </c>
    </row>
    <row r="31" spans="2:11" x14ac:dyDescent="0.25">
      <c r="B31" s="8" t="s">
        <v>12</v>
      </c>
      <c r="C31" s="4">
        <f>I15</f>
        <v>10.770329614269007</v>
      </c>
      <c r="D31" s="21">
        <f>(C31*C31*PI()/4)/144</f>
        <v>0.6326818538479444</v>
      </c>
      <c r="E31" s="3" t="s">
        <v>31</v>
      </c>
      <c r="F31" s="23">
        <f>G15</f>
        <v>1898.0455615438332</v>
      </c>
      <c r="G31" s="23">
        <f>F31+G30</f>
        <v>8606.6548738970378</v>
      </c>
      <c r="H31" s="4">
        <f>G31/$C$41</f>
        <v>2.8688849579656792</v>
      </c>
      <c r="I31" s="27">
        <f t="shared" si="10"/>
        <v>22.934689882359429</v>
      </c>
    </row>
    <row r="32" spans="2:11" x14ac:dyDescent="0.25">
      <c r="B32" s="8" t="s">
        <v>12</v>
      </c>
      <c r="C32" s="3">
        <v>6</v>
      </c>
      <c r="D32" s="21">
        <f>(C32*C32*PI()/4)/144</f>
        <v>0.19634954084936207</v>
      </c>
      <c r="E32" s="3" t="s">
        <v>21</v>
      </c>
      <c r="F32" s="22">
        <f>D32*$C$41</f>
        <v>589.0486225480862</v>
      </c>
      <c r="G32" s="23">
        <f>G31+F32</f>
        <v>9195.7034964451232</v>
      </c>
      <c r="H32" s="4">
        <f>G32/$C$41</f>
        <v>3.0652344988150411</v>
      </c>
      <c r="I32" s="27">
        <f>SQRT(4*H32/(PI()))*12</f>
        <v>23.706539182259394</v>
      </c>
      <c r="J32" t="s">
        <v>39</v>
      </c>
      <c r="K32" t="s">
        <v>38</v>
      </c>
    </row>
    <row r="33" spans="2:11" x14ac:dyDescent="0.25">
      <c r="B33" s="8" t="s">
        <v>13</v>
      </c>
      <c r="C33" s="3">
        <v>4</v>
      </c>
      <c r="D33" s="21">
        <f t="shared" ref="D33:D34" si="11">(C33*C33*PI()/4)/144</f>
        <v>8.7266462599716474E-2</v>
      </c>
      <c r="E33" s="3" t="s">
        <v>32</v>
      </c>
      <c r="F33" s="22">
        <f>D33*$C$41</f>
        <v>261.79938779914943</v>
      </c>
      <c r="G33" s="23">
        <f t="shared" ref="G33:G34" si="12">G32+F33</f>
        <v>9457.5028842442734</v>
      </c>
      <c r="H33" s="4">
        <f>G33/$C$41</f>
        <v>3.1525009614147579</v>
      </c>
      <c r="I33" s="27">
        <f t="shared" ref="I33:I34" si="13">SQRT(4*H33/(PI()))*12</f>
        <v>24.041630560342615</v>
      </c>
      <c r="J33" t="s">
        <v>39</v>
      </c>
      <c r="K33" t="s">
        <v>38</v>
      </c>
    </row>
    <row r="34" spans="2:11" ht="15.75" thickBot="1" x14ac:dyDescent="0.3">
      <c r="B34" s="28" t="s">
        <v>13</v>
      </c>
      <c r="C34" s="31">
        <v>4</v>
      </c>
      <c r="D34" s="30">
        <f t="shared" si="11"/>
        <v>8.7266462599716474E-2</v>
      </c>
      <c r="E34" s="31" t="s">
        <v>32</v>
      </c>
      <c r="F34" s="36">
        <f>D34*$C$41</f>
        <v>261.79938779914943</v>
      </c>
      <c r="G34" s="32">
        <f t="shared" si="12"/>
        <v>9719.3022720434237</v>
      </c>
      <c r="H34" s="29">
        <f>G34/$C$41</f>
        <v>3.2397674240144747</v>
      </c>
      <c r="I34" s="33">
        <f t="shared" si="13"/>
        <v>24.372115213907882</v>
      </c>
      <c r="J34" t="s">
        <v>39</v>
      </c>
      <c r="K34" t="s">
        <v>38</v>
      </c>
    </row>
    <row r="35" spans="2:11" ht="15.75" thickBot="1" x14ac:dyDescent="0.3"/>
    <row r="36" spans="2:11" x14ac:dyDescent="0.25">
      <c r="B36" s="24" t="s">
        <v>6</v>
      </c>
      <c r="C36" s="25" t="s">
        <v>15</v>
      </c>
      <c r="D36" s="25" t="s">
        <v>22</v>
      </c>
      <c r="E36" s="25" t="s">
        <v>8</v>
      </c>
      <c r="F36" s="25" t="s">
        <v>23</v>
      </c>
      <c r="G36" s="25" t="s">
        <v>25</v>
      </c>
      <c r="H36" s="25" t="s">
        <v>24</v>
      </c>
      <c r="I36" s="26" t="s">
        <v>7</v>
      </c>
    </row>
    <row r="37" spans="2:11" x14ac:dyDescent="0.25">
      <c r="B37" s="8" t="s">
        <v>34</v>
      </c>
      <c r="C37" s="4">
        <f>I34</f>
        <v>24.372115213907882</v>
      </c>
      <c r="D37" s="21">
        <f t="shared" ref="D37:D39" si="14">(C37*C37*PI()/4)/144</f>
        <v>3.2397674240144747</v>
      </c>
      <c r="E37" s="3" t="s">
        <v>35</v>
      </c>
      <c r="F37" s="23">
        <f>D37*$C$41</f>
        <v>9719.3022720434237</v>
      </c>
      <c r="G37" s="23">
        <f>F37</f>
        <v>9719.3022720434237</v>
      </c>
      <c r="H37" s="3">
        <f>G37/$C$41</f>
        <v>3.2397674240144747</v>
      </c>
      <c r="I37" s="27">
        <f t="shared" ref="I37:I39" si="15">SQRT(4*H37/(PI()))*12</f>
        <v>24.372115213907882</v>
      </c>
    </row>
    <row r="38" spans="2:11" x14ac:dyDescent="0.25">
      <c r="B38" s="8" t="s">
        <v>13</v>
      </c>
      <c r="C38" s="4">
        <f>I20</f>
        <v>9.4339811320566049</v>
      </c>
      <c r="D38" s="21">
        <f t="shared" si="14"/>
        <v>0.4854196982109229</v>
      </c>
      <c r="E38" s="3" t="s">
        <v>36</v>
      </c>
      <c r="F38" s="23">
        <f>D38*$C$41</f>
        <v>1456.2590946327687</v>
      </c>
      <c r="G38" s="23">
        <f>F38+G37</f>
        <v>11175.561366676193</v>
      </c>
      <c r="H38" s="3">
        <f>G38/$C$41</f>
        <v>3.7251871222253978</v>
      </c>
      <c r="I38" s="27">
        <f t="shared" si="15"/>
        <v>26.134268690743959</v>
      </c>
    </row>
    <row r="39" spans="2:11" ht="15.75" thickBot="1" x14ac:dyDescent="0.3">
      <c r="B39" s="28" t="s">
        <v>14</v>
      </c>
      <c r="C39" s="29">
        <f>I27</f>
        <v>10.862780491200215</v>
      </c>
      <c r="D39" s="30">
        <f t="shared" si="14"/>
        <v>0.64359016167290894</v>
      </c>
      <c r="E39" s="31" t="s">
        <v>37</v>
      </c>
      <c r="F39" s="32">
        <f>D39*$C$41</f>
        <v>1930.7704850187267</v>
      </c>
      <c r="G39" s="32">
        <f>F39+G38</f>
        <v>13106.33185169492</v>
      </c>
      <c r="H39" s="31">
        <f>G39/$C$41</f>
        <v>4.3687772838983063</v>
      </c>
      <c r="I39" s="33">
        <f t="shared" si="15"/>
        <v>28.301943396169811</v>
      </c>
    </row>
    <row r="40" spans="2:11" ht="15.75" thickBot="1" x14ac:dyDescent="0.3"/>
    <row r="41" spans="2:11" ht="15.75" thickBot="1" x14ac:dyDescent="0.3">
      <c r="B41" s="34" t="s">
        <v>0</v>
      </c>
      <c r="C41" s="35">
        <v>3000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33" sqref="H33"/>
    </sheetView>
  </sheetViews>
  <sheetFormatPr defaultRowHeight="15" x14ac:dyDescent="0.25"/>
  <cols>
    <col min="1" max="1" width="8.42578125" bestFit="1" customWidth="1"/>
    <col min="2" max="2" width="12.85546875" bestFit="1" customWidth="1"/>
    <col min="3" max="3" width="10.7109375" bestFit="1" customWidth="1"/>
    <col min="4" max="4" width="12.140625" bestFit="1" customWidth="1"/>
    <col min="5" max="5" width="12.85546875" bestFit="1" customWidth="1"/>
    <col min="6" max="6" width="5.140625" bestFit="1" customWidth="1"/>
    <col min="7" max="7" width="9.28515625" bestFit="1" customWidth="1"/>
    <col min="10" max="10" width="4.85546875" bestFit="1" customWidth="1"/>
    <col min="11" max="11" width="5" bestFit="1" customWidth="1"/>
  </cols>
  <sheetData>
    <row r="1" spans="1:11" x14ac:dyDescent="0.25">
      <c r="A1" t="s">
        <v>26</v>
      </c>
      <c r="B1" t="s">
        <v>15</v>
      </c>
      <c r="C1" t="s">
        <v>22</v>
      </c>
      <c r="D1" t="s">
        <v>23</v>
      </c>
      <c r="E1" t="s">
        <v>25</v>
      </c>
      <c r="F1" t="s">
        <v>24</v>
      </c>
      <c r="G1" t="s">
        <v>7</v>
      </c>
    </row>
    <row r="2" spans="1:11" x14ac:dyDescent="0.25">
      <c r="A2" t="s">
        <v>9</v>
      </c>
      <c r="B2">
        <v>4</v>
      </c>
      <c r="C2" s="1">
        <f t="shared" ref="C2:C17" si="0">(B2*B2*PI()/4)/144</f>
        <v>8.7266462599716474E-2</v>
      </c>
      <c r="D2" s="19">
        <f t="shared" ref="D2:D17" si="1">C2*$K$2</f>
        <v>87.266462599716476</v>
      </c>
      <c r="E2" s="20">
        <f>SUM(D1)+D2</f>
        <v>87.266462599716476</v>
      </c>
      <c r="F2" s="2">
        <f t="shared" ref="F2:F13" si="2">E2/$K$2</f>
        <v>8.7266462599716474E-2</v>
      </c>
      <c r="G2" s="2">
        <f>SQRT(4*F2/(PI()))*12</f>
        <v>4</v>
      </c>
      <c r="J2" t="s">
        <v>0</v>
      </c>
      <c r="K2">
        <v>1000</v>
      </c>
    </row>
    <row r="3" spans="1:11" x14ac:dyDescent="0.25">
      <c r="A3" t="s">
        <v>9</v>
      </c>
      <c r="B3">
        <v>4</v>
      </c>
      <c r="C3" s="1">
        <f t="shared" si="0"/>
        <v>8.7266462599716474E-2</v>
      </c>
      <c r="D3" s="19">
        <f t="shared" si="1"/>
        <v>87.266462599716476</v>
      </c>
      <c r="E3" s="20">
        <f>SUM(D2)+D3</f>
        <v>174.53292519943295</v>
      </c>
      <c r="F3" s="2">
        <f t="shared" si="2"/>
        <v>0.17453292519943295</v>
      </c>
      <c r="G3" s="2">
        <f>SQRT(4*F3/(PI()))*12</f>
        <v>5.6568542494923797</v>
      </c>
    </row>
    <row r="4" spans="1:11" x14ac:dyDescent="0.25">
      <c r="A4" t="s">
        <v>10</v>
      </c>
      <c r="B4">
        <v>4</v>
      </c>
      <c r="C4" s="1">
        <f t="shared" si="0"/>
        <v>8.7266462599716474E-2</v>
      </c>
      <c r="D4" s="19">
        <f t="shared" si="1"/>
        <v>87.266462599716476</v>
      </c>
      <c r="E4" s="20">
        <f>E3+D4</f>
        <v>261.79938779914943</v>
      </c>
      <c r="F4" s="2">
        <f t="shared" si="2"/>
        <v>0.26179938779914941</v>
      </c>
      <c r="G4" s="2">
        <f t="shared" ref="G4:G17" si="3">SQRT(4*F4/(PI()))*12</f>
        <v>6.9282032302755088</v>
      </c>
    </row>
    <row r="5" spans="1:11" x14ac:dyDescent="0.25">
      <c r="A5" t="s">
        <v>10</v>
      </c>
      <c r="B5">
        <v>4</v>
      </c>
      <c r="C5" s="1">
        <f t="shared" si="0"/>
        <v>8.7266462599716474E-2</v>
      </c>
      <c r="D5" s="19">
        <f t="shared" si="1"/>
        <v>87.266462599716476</v>
      </c>
      <c r="E5" s="20">
        <f t="shared" ref="E5:E13" si="4">E4+D5</f>
        <v>349.0658503988659</v>
      </c>
      <c r="F5" s="2">
        <f t="shared" si="2"/>
        <v>0.3490658503988659</v>
      </c>
      <c r="G5" s="2">
        <f t="shared" si="3"/>
        <v>8</v>
      </c>
    </row>
    <row r="6" spans="1:11" x14ac:dyDescent="0.25">
      <c r="A6" t="s">
        <v>11</v>
      </c>
      <c r="B6">
        <v>4</v>
      </c>
      <c r="C6" s="1">
        <f t="shared" si="0"/>
        <v>8.7266462599716474E-2</v>
      </c>
      <c r="D6" s="19">
        <f t="shared" si="1"/>
        <v>87.266462599716476</v>
      </c>
      <c r="E6" s="20">
        <f t="shared" si="4"/>
        <v>436.33231299858238</v>
      </c>
      <c r="F6" s="2">
        <f t="shared" si="2"/>
        <v>0.43633231299858238</v>
      </c>
      <c r="G6" s="2">
        <f t="shared" si="3"/>
        <v>8.9442719099991592</v>
      </c>
    </row>
    <row r="7" spans="1:11" x14ac:dyDescent="0.25">
      <c r="A7" t="s">
        <v>11</v>
      </c>
      <c r="B7">
        <v>4</v>
      </c>
      <c r="C7" s="1">
        <f t="shared" si="0"/>
        <v>8.7266462599716474E-2</v>
      </c>
      <c r="D7" s="19">
        <f t="shared" si="1"/>
        <v>87.266462599716476</v>
      </c>
      <c r="E7" s="20">
        <f t="shared" si="4"/>
        <v>523.59877559829886</v>
      </c>
      <c r="F7" s="2">
        <f t="shared" si="2"/>
        <v>0.52359877559829882</v>
      </c>
      <c r="G7" s="2">
        <f t="shared" si="3"/>
        <v>9.7979589711327115</v>
      </c>
    </row>
    <row r="8" spans="1:11" x14ac:dyDescent="0.25">
      <c r="A8" t="s">
        <v>12</v>
      </c>
      <c r="B8">
        <v>4</v>
      </c>
      <c r="C8" s="1">
        <f t="shared" si="0"/>
        <v>8.7266462599716474E-2</v>
      </c>
      <c r="D8" s="19">
        <f t="shared" si="1"/>
        <v>87.266462599716476</v>
      </c>
      <c r="E8" s="20">
        <f t="shared" si="4"/>
        <v>610.86523819801528</v>
      </c>
      <c r="F8" s="2">
        <f t="shared" si="2"/>
        <v>0.6108652381980153</v>
      </c>
      <c r="G8" s="2">
        <f t="shared" si="3"/>
        <v>10.583005244258363</v>
      </c>
    </row>
    <row r="9" spans="1:11" x14ac:dyDescent="0.25">
      <c r="A9" t="s">
        <v>12</v>
      </c>
      <c r="B9">
        <v>4</v>
      </c>
      <c r="C9" s="1">
        <f t="shared" si="0"/>
        <v>8.7266462599716474E-2</v>
      </c>
      <c r="D9" s="19">
        <f t="shared" si="1"/>
        <v>87.266462599716476</v>
      </c>
      <c r="E9" s="20">
        <f t="shared" si="4"/>
        <v>698.13170079773181</v>
      </c>
      <c r="F9" s="2">
        <f t="shared" si="2"/>
        <v>0.69813170079773179</v>
      </c>
      <c r="G9" s="2">
        <f t="shared" si="3"/>
        <v>11.313708498984759</v>
      </c>
    </row>
    <row r="10" spans="1:11" x14ac:dyDescent="0.25">
      <c r="A10" t="s">
        <v>13</v>
      </c>
      <c r="B10">
        <v>4</v>
      </c>
      <c r="C10" s="1">
        <f t="shared" si="0"/>
        <v>8.7266462599716474E-2</v>
      </c>
      <c r="D10" s="19">
        <f t="shared" si="1"/>
        <v>87.266462599716476</v>
      </c>
      <c r="E10" s="20">
        <f t="shared" si="4"/>
        <v>785.39816339744834</v>
      </c>
      <c r="F10" s="2">
        <f t="shared" si="2"/>
        <v>0.78539816339744839</v>
      </c>
      <c r="G10" s="2">
        <f t="shared" si="3"/>
        <v>12</v>
      </c>
    </row>
    <row r="11" spans="1:11" x14ac:dyDescent="0.25">
      <c r="A11" t="s">
        <v>13</v>
      </c>
      <c r="B11">
        <v>4</v>
      </c>
      <c r="C11" s="1">
        <f t="shared" si="0"/>
        <v>8.7266462599716474E-2</v>
      </c>
      <c r="D11" s="19">
        <f t="shared" si="1"/>
        <v>87.266462599716476</v>
      </c>
      <c r="E11" s="20">
        <f t="shared" si="4"/>
        <v>872.66462599716488</v>
      </c>
      <c r="F11" s="2">
        <f t="shared" si="2"/>
        <v>0.87266462599716488</v>
      </c>
      <c r="G11" s="2">
        <f t="shared" si="3"/>
        <v>12.649110640673518</v>
      </c>
    </row>
    <row r="12" spans="1:11" x14ac:dyDescent="0.25">
      <c r="A12" t="s">
        <v>14</v>
      </c>
      <c r="B12">
        <v>4</v>
      </c>
      <c r="C12" s="1">
        <f t="shared" si="0"/>
        <v>8.7266462599716474E-2</v>
      </c>
      <c r="D12" s="19">
        <f t="shared" si="1"/>
        <v>87.266462599716476</v>
      </c>
      <c r="E12" s="20">
        <f t="shared" si="4"/>
        <v>959.93108859688141</v>
      </c>
      <c r="F12" s="2">
        <f t="shared" si="2"/>
        <v>0.95993108859688137</v>
      </c>
      <c r="G12" s="2">
        <f t="shared" si="3"/>
        <v>13.266499161421601</v>
      </c>
    </row>
    <row r="13" spans="1:11" x14ac:dyDescent="0.25">
      <c r="A13" t="s">
        <v>14</v>
      </c>
      <c r="B13">
        <v>4</v>
      </c>
      <c r="C13" s="1">
        <f t="shared" si="0"/>
        <v>8.7266462599716474E-2</v>
      </c>
      <c r="D13" s="19">
        <f t="shared" si="1"/>
        <v>87.266462599716476</v>
      </c>
      <c r="E13" s="20">
        <f t="shared" si="4"/>
        <v>1047.1975511965979</v>
      </c>
      <c r="F13" s="2">
        <f t="shared" si="2"/>
        <v>1.0471975511965979</v>
      </c>
      <c r="G13" s="2">
        <f t="shared" si="3"/>
        <v>13.856406460551021</v>
      </c>
    </row>
    <row r="14" spans="1:11" x14ac:dyDescent="0.25">
      <c r="A14" t="s">
        <v>27</v>
      </c>
      <c r="B14">
        <v>4</v>
      </c>
      <c r="C14" s="1">
        <f t="shared" si="0"/>
        <v>8.7266462599716474E-2</v>
      </c>
      <c r="D14" s="19">
        <f t="shared" si="1"/>
        <v>87.266462599716476</v>
      </c>
      <c r="E14" s="20">
        <f t="shared" ref="E14:E17" si="5">E13+D14</f>
        <v>1134.4640137963145</v>
      </c>
      <c r="F14" s="2">
        <f t="shared" ref="F14:F17" si="6">E14/$K$2</f>
        <v>1.1344640137963145</v>
      </c>
      <c r="G14" s="2">
        <f t="shared" si="3"/>
        <v>14.42220510185596</v>
      </c>
    </row>
    <row r="15" spans="1:11" x14ac:dyDescent="0.25">
      <c r="A15" t="s">
        <v>27</v>
      </c>
      <c r="B15">
        <v>4</v>
      </c>
      <c r="C15" s="1">
        <f t="shared" si="0"/>
        <v>8.7266462599716474E-2</v>
      </c>
      <c r="D15" s="19">
        <f t="shared" si="1"/>
        <v>87.266462599716476</v>
      </c>
      <c r="E15" s="20">
        <f t="shared" si="5"/>
        <v>1221.730476396031</v>
      </c>
      <c r="F15" s="2">
        <f t="shared" si="6"/>
        <v>1.2217304763960311</v>
      </c>
      <c r="G15" s="2">
        <f t="shared" si="3"/>
        <v>14.966629547095767</v>
      </c>
    </row>
    <row r="16" spans="1:11" x14ac:dyDescent="0.25">
      <c r="A16" t="s">
        <v>28</v>
      </c>
      <c r="B16">
        <v>4</v>
      </c>
      <c r="C16" s="1">
        <f t="shared" si="0"/>
        <v>8.7266462599716474E-2</v>
      </c>
      <c r="D16" s="19">
        <f t="shared" si="1"/>
        <v>87.266462599716476</v>
      </c>
      <c r="E16" s="20">
        <f t="shared" si="5"/>
        <v>1308.9969389957475</v>
      </c>
      <c r="F16" s="2">
        <f t="shared" si="6"/>
        <v>1.3089969389957476</v>
      </c>
      <c r="G16" s="2">
        <f t="shared" si="3"/>
        <v>15.49193338482967</v>
      </c>
    </row>
    <row r="17" spans="1:7" x14ac:dyDescent="0.25">
      <c r="A17" t="s">
        <v>28</v>
      </c>
      <c r="B17">
        <v>4</v>
      </c>
      <c r="C17" s="1">
        <f t="shared" si="0"/>
        <v>8.7266462599716474E-2</v>
      </c>
      <c r="D17" s="19">
        <f t="shared" si="1"/>
        <v>87.266462599716476</v>
      </c>
      <c r="E17" s="20">
        <f t="shared" si="5"/>
        <v>1396.2634015954641</v>
      </c>
      <c r="F17" s="2">
        <f t="shared" si="6"/>
        <v>1.396263401595464</v>
      </c>
      <c r="G17" s="2">
        <f t="shared" si="3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Fan</vt:lpstr>
      <vt:lpstr>R&amp;D - 1</vt:lpstr>
      <vt:lpstr>AMP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2013-05-31T15:11:44Z</dcterms:created>
  <dcterms:modified xsi:type="dcterms:W3CDTF">2013-06-10T16:16:16Z</dcterms:modified>
</cp:coreProperties>
</file>