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195" windowHeight="4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C5" i="1"/>
  <c r="C10" i="1"/>
  <c r="H14" i="1"/>
  <c r="J14" i="1"/>
  <c r="M32" i="1"/>
  <c r="M29" i="1"/>
  <c r="M30" i="1"/>
  <c r="M31" i="1"/>
  <c r="M28" i="1"/>
  <c r="M27" i="1"/>
  <c r="M26" i="1"/>
  <c r="M25" i="1"/>
  <c r="M24" i="1"/>
  <c r="M19" i="1"/>
  <c r="M18" i="1"/>
  <c r="M17" i="1"/>
  <c r="M16" i="1"/>
  <c r="M15" i="1"/>
  <c r="M14" i="1"/>
  <c r="M5" i="1"/>
  <c r="M6" i="1"/>
  <c r="M7" i="1"/>
  <c r="M8" i="1"/>
  <c r="M9" i="1"/>
  <c r="M4" i="1"/>
  <c r="M10" i="1" s="1"/>
  <c r="L32" i="1"/>
  <c r="L30" i="1"/>
  <c r="L31" i="1"/>
  <c r="L29" i="1"/>
  <c r="L28" i="1"/>
  <c r="L27" i="1"/>
  <c r="L26" i="1"/>
  <c r="L25" i="1"/>
  <c r="L24" i="1"/>
  <c r="L18" i="1"/>
  <c r="L17" i="1"/>
  <c r="L16" i="1"/>
  <c r="L15" i="1"/>
  <c r="L14" i="1"/>
  <c r="L10" i="1"/>
  <c r="L5" i="1"/>
  <c r="L6" i="1"/>
  <c r="L7" i="1"/>
  <c r="L8" i="1"/>
  <c r="L9" i="1"/>
  <c r="L4" i="1"/>
  <c r="F30" i="1" l="1"/>
  <c r="G15" i="1"/>
  <c r="F17" i="1"/>
  <c r="F15" i="1"/>
  <c r="G5" i="1"/>
  <c r="G6" i="1" s="1"/>
  <c r="F5" i="1"/>
  <c r="B9" i="1"/>
  <c r="C9" i="1" s="1"/>
  <c r="I31" i="1" s="1"/>
  <c r="B4" i="1"/>
  <c r="C4" i="1" s="1"/>
  <c r="H25" i="1" s="1"/>
  <c r="H26" i="1" l="1"/>
  <c r="H30" i="1"/>
  <c r="J30" i="1" s="1"/>
  <c r="H28" i="1"/>
  <c r="H24" i="1"/>
  <c r="H29" i="1"/>
  <c r="H27" i="1"/>
  <c r="H31" i="1"/>
  <c r="I24" i="1"/>
  <c r="J24" i="1" s="1"/>
  <c r="I26" i="1"/>
  <c r="J26" i="1" s="1"/>
  <c r="K26" i="1" s="1"/>
  <c r="I28" i="1"/>
  <c r="J28" i="1" s="1"/>
  <c r="I30" i="1"/>
  <c r="I25" i="1"/>
  <c r="I27" i="1"/>
  <c r="I29" i="1"/>
  <c r="J25" i="1"/>
  <c r="K25" i="1" s="1"/>
  <c r="J31" i="1"/>
  <c r="J29" i="1"/>
  <c r="I14" i="1"/>
  <c r="I9" i="1"/>
  <c r="I4" i="1"/>
  <c r="I18" i="1"/>
  <c r="I16" i="1"/>
  <c r="H9" i="1"/>
  <c r="H4" i="1"/>
  <c r="H15" i="1"/>
  <c r="H5" i="1"/>
  <c r="I5" i="1"/>
  <c r="I15" i="1"/>
  <c r="H16" i="1"/>
  <c r="F6" i="1"/>
  <c r="F7" i="1" s="1"/>
  <c r="F8" i="1" s="1"/>
  <c r="H8" i="1" s="1"/>
  <c r="I6" i="1"/>
  <c r="G7" i="1"/>
  <c r="H6" i="1"/>
  <c r="J27" i="1" l="1"/>
  <c r="K27" i="1" s="1"/>
  <c r="J5" i="1"/>
  <c r="K5" i="1" s="1"/>
  <c r="H7" i="1"/>
  <c r="K24" i="1"/>
  <c r="J32" i="1"/>
  <c r="K28" i="1"/>
  <c r="K31" i="1"/>
  <c r="K29" i="1"/>
  <c r="K30" i="1"/>
  <c r="I17" i="1"/>
  <c r="J15" i="1"/>
  <c r="K15" i="1" s="1"/>
  <c r="J4" i="1"/>
  <c r="J16" i="1"/>
  <c r="K16" i="1" s="1"/>
  <c r="J9" i="1"/>
  <c r="K9" i="1" s="1"/>
  <c r="H18" i="1"/>
  <c r="J18" i="1" s="1"/>
  <c r="K18" i="1" s="1"/>
  <c r="H17" i="1"/>
  <c r="J6" i="1"/>
  <c r="K6" i="1" s="1"/>
  <c r="G8" i="1"/>
  <c r="I8" i="1" s="1"/>
  <c r="J8" i="1" s="1"/>
  <c r="K8" i="1" s="1"/>
  <c r="I7" i="1"/>
  <c r="J7" i="1" s="1"/>
  <c r="K7" i="1" s="1"/>
  <c r="K14" i="1" l="1"/>
  <c r="K4" i="1"/>
  <c r="K10" i="1" s="1"/>
  <c r="J10" i="1"/>
  <c r="K32" i="1"/>
  <c r="J17" i="1"/>
  <c r="K17" i="1" s="1"/>
  <c r="K19" i="1" l="1"/>
  <c r="J19" i="1"/>
  <c r="L19" i="1"/>
</calcChain>
</file>

<file path=xl/sharedStrings.xml><?xml version="1.0" encoding="utf-8"?>
<sst xmlns="http://schemas.openxmlformats.org/spreadsheetml/2006/main" count="38" uniqueCount="20">
  <si>
    <t>one hood</t>
  </si>
  <si>
    <t>L1</t>
  </si>
  <si>
    <t>H1</t>
  </si>
  <si>
    <t>A1</t>
  </si>
  <si>
    <t>H2</t>
  </si>
  <si>
    <t>A2</t>
  </si>
  <si>
    <t>L2a</t>
  </si>
  <si>
    <t>L2b</t>
  </si>
  <si>
    <t>Run 1</t>
  </si>
  <si>
    <t>FPM Low</t>
  </si>
  <si>
    <t>FPM High</t>
  </si>
  <si>
    <t>Hood</t>
  </si>
  <si>
    <t>CFM Low</t>
  </si>
  <si>
    <t>CFM High</t>
  </si>
  <si>
    <t>CFM Total</t>
  </si>
  <si>
    <t>Run 2</t>
  </si>
  <si>
    <t>Run 3</t>
  </si>
  <si>
    <t>FPM (12" dia)</t>
  </si>
  <si>
    <t>FPM (8" dia)</t>
  </si>
  <si>
    <t>FPM (6" 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</si>
</sst>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1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1" fillId="0" borderId="8" xfId="0" applyNumberFormat="1" applyFont="1" applyBorder="1"/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1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C13" sqref="C13"/>
    </sheetView>
  </sheetViews>
  <sheetFormatPr defaultRowHeight="15" x14ac:dyDescent="0.25"/>
  <cols>
    <col min="1" max="1" width="9.42578125" bestFit="1" customWidth="1"/>
    <col min="2" max="2" width="7" bestFit="1" customWidth="1"/>
    <col min="3" max="3" width="12" bestFit="1" customWidth="1"/>
    <col min="5" max="5" width="5.7109375" bestFit="1" customWidth="1"/>
    <col min="6" max="6" width="8.85546875" bestFit="1" customWidth="1"/>
    <col min="7" max="7" width="9.28515625" bestFit="1" customWidth="1"/>
    <col min="8" max="8" width="8.85546875" customWidth="1"/>
    <col min="9" max="9" width="9.28515625" customWidth="1"/>
    <col min="10" max="10" width="9.7109375" bestFit="1" customWidth="1"/>
    <col min="11" max="11" width="12.7109375" bestFit="1" customWidth="1"/>
    <col min="12" max="13" width="11.7109375" bestFit="1" customWidth="1"/>
  </cols>
  <sheetData>
    <row r="1" spans="1:13" ht="15.75" thickBot="1" x14ac:dyDescent="0.3">
      <c r="A1" t="s">
        <v>0</v>
      </c>
    </row>
    <row r="2" spans="1:13" ht="15" customHeight="1" x14ac:dyDescent="0.25">
      <c r="A2" t="s">
        <v>1</v>
      </c>
      <c r="B2">
        <v>28</v>
      </c>
      <c r="E2" s="6" t="s">
        <v>8</v>
      </c>
      <c r="F2" s="7"/>
      <c r="G2" s="7"/>
      <c r="H2" s="7"/>
      <c r="I2" s="7"/>
      <c r="J2" s="7"/>
      <c r="K2" s="7"/>
      <c r="L2" s="7"/>
      <c r="M2" s="8"/>
    </row>
    <row r="3" spans="1:13" x14ac:dyDescent="0.25">
      <c r="A3" t="s">
        <v>2</v>
      </c>
      <c r="B3">
        <v>2.5</v>
      </c>
      <c r="E3" s="9" t="s">
        <v>11</v>
      </c>
      <c r="F3" s="2" t="s">
        <v>9</v>
      </c>
      <c r="G3" s="2" t="s">
        <v>10</v>
      </c>
      <c r="H3" s="2" t="s">
        <v>12</v>
      </c>
      <c r="I3" s="2" t="s">
        <v>13</v>
      </c>
      <c r="J3" s="2" t="s">
        <v>14</v>
      </c>
      <c r="K3" s="2" t="s">
        <v>17</v>
      </c>
      <c r="L3" s="2" t="s">
        <v>18</v>
      </c>
      <c r="M3" s="10" t="s">
        <v>19</v>
      </c>
    </row>
    <row r="4" spans="1:13" x14ac:dyDescent="0.25">
      <c r="A4" t="s">
        <v>3</v>
      </c>
      <c r="B4">
        <f>B3*B2</f>
        <v>70</v>
      </c>
      <c r="C4">
        <f>B4/144</f>
        <v>0.4861111111111111</v>
      </c>
      <c r="E4" s="9">
        <v>1</v>
      </c>
      <c r="F4" s="2">
        <v>700</v>
      </c>
      <c r="G4" s="2">
        <v>750</v>
      </c>
      <c r="H4" s="3">
        <f>F4*$C$4</f>
        <v>340.27777777777777</v>
      </c>
      <c r="I4" s="3">
        <f>G4*$C$9</f>
        <v>250.65104166666666</v>
      </c>
      <c r="J4" s="3">
        <f>I4+H4</f>
        <v>590.92881944444446</v>
      </c>
      <c r="K4" s="4">
        <f t="shared" ref="K4:L9" si="0">J4/((PI()*12*12/4)/144)</f>
        <v>752.3939410403317</v>
      </c>
      <c r="L4" s="4">
        <f>J4/((PI()*8*8/4)/144)</f>
        <v>1692.8863673407461</v>
      </c>
      <c r="M4" s="11">
        <f>J4/((PI()*6*6/4)/144)</f>
        <v>3009.5757641613268</v>
      </c>
    </row>
    <row r="5" spans="1:13" x14ac:dyDescent="0.25">
      <c r="C5">
        <f>C4*C11</f>
        <v>972.22222222222217</v>
      </c>
      <c r="E5" s="9">
        <v>2</v>
      </c>
      <c r="F5" s="2">
        <f>F4-(($F$4-$F$9)/((COUNT($E$4:$E$9))-1))</f>
        <v>680</v>
      </c>
      <c r="G5" s="2">
        <f>G4-(($G$4-$G$9)/((COUNT($E$4:$E$9))-1))</f>
        <v>750</v>
      </c>
      <c r="H5" s="3">
        <f>F5*$C$4</f>
        <v>330.55555555555554</v>
      </c>
      <c r="I5" s="3">
        <f>G5*$C$9</f>
        <v>250.65104166666666</v>
      </c>
      <c r="J5" s="3">
        <f t="shared" ref="J5:J9" si="1">I5+H5</f>
        <v>581.20659722222217</v>
      </c>
      <c r="K5" s="4">
        <f t="shared" si="0"/>
        <v>740.01522324429527</v>
      </c>
      <c r="L5" s="4">
        <f t="shared" ref="L5:L9" si="2">J5/((PI()*8*8/4)/144)</f>
        <v>1665.0342522996643</v>
      </c>
      <c r="M5" s="11">
        <f t="shared" ref="M5:M9" si="3">J5/((PI()*6*6/4)/144)</f>
        <v>2960.0608929771811</v>
      </c>
    </row>
    <row r="6" spans="1:13" x14ac:dyDescent="0.25">
      <c r="A6" t="s">
        <v>6</v>
      </c>
      <c r="B6">
        <v>17.25</v>
      </c>
      <c r="E6" s="9">
        <v>3</v>
      </c>
      <c r="F6" s="2">
        <f t="shared" ref="F6:F8" si="4">F5-(($F$4-$F$9)/((COUNT($E$4:$E$9))-1))</f>
        <v>660</v>
      </c>
      <c r="G6" s="2">
        <f t="shared" ref="G6:G8" si="5">G5-(($G$4-$G$9)/((COUNT($E$4:$E$9))-1))</f>
        <v>750</v>
      </c>
      <c r="H6" s="3">
        <f>F6*$C$4</f>
        <v>320.83333333333331</v>
      </c>
      <c r="I6" s="3">
        <f>G6*$C$9</f>
        <v>250.65104166666666</v>
      </c>
      <c r="J6" s="3">
        <f t="shared" si="1"/>
        <v>571.484375</v>
      </c>
      <c r="K6" s="4">
        <f t="shared" si="0"/>
        <v>727.63650544825907</v>
      </c>
      <c r="L6" s="4">
        <f t="shared" si="2"/>
        <v>1637.1821372585828</v>
      </c>
      <c r="M6" s="11">
        <f t="shared" si="3"/>
        <v>2910.5460217930363</v>
      </c>
    </row>
    <row r="7" spans="1:13" x14ac:dyDescent="0.25">
      <c r="A7" t="s">
        <v>7</v>
      </c>
      <c r="B7">
        <v>19.25</v>
      </c>
      <c r="E7" s="9">
        <v>4</v>
      </c>
      <c r="F7" s="2">
        <f t="shared" si="4"/>
        <v>640</v>
      </c>
      <c r="G7" s="2">
        <f t="shared" si="5"/>
        <v>750</v>
      </c>
      <c r="H7" s="3">
        <f>F7*$C$4</f>
        <v>311.11111111111109</v>
      </c>
      <c r="I7" s="3">
        <f>G7*$C$9</f>
        <v>250.65104166666666</v>
      </c>
      <c r="J7" s="3">
        <f t="shared" si="1"/>
        <v>561.76215277777771</v>
      </c>
      <c r="K7" s="4">
        <f t="shared" si="0"/>
        <v>715.25778765222265</v>
      </c>
      <c r="L7" s="4">
        <f t="shared" si="2"/>
        <v>1609.330022217501</v>
      </c>
      <c r="M7" s="11">
        <f t="shared" si="3"/>
        <v>2861.0311506088906</v>
      </c>
    </row>
    <row r="8" spans="1:13" x14ac:dyDescent="0.25">
      <c r="A8" t="s">
        <v>4</v>
      </c>
      <c r="B8">
        <v>2.5</v>
      </c>
      <c r="E8" s="9">
        <v>5</v>
      </c>
      <c r="F8" s="2">
        <f t="shared" si="4"/>
        <v>620</v>
      </c>
      <c r="G8" s="2">
        <f t="shared" si="5"/>
        <v>750</v>
      </c>
      <c r="H8" s="3">
        <f>F8*$C$4</f>
        <v>301.38888888888886</v>
      </c>
      <c r="I8" s="3">
        <f>G8*$C$9</f>
        <v>250.65104166666666</v>
      </c>
      <c r="J8" s="3">
        <f t="shared" si="1"/>
        <v>552.03993055555554</v>
      </c>
      <c r="K8" s="4">
        <f t="shared" si="0"/>
        <v>702.87906985618645</v>
      </c>
      <c r="L8" s="4">
        <f t="shared" si="2"/>
        <v>1581.4779071764194</v>
      </c>
      <c r="M8" s="11">
        <f t="shared" si="3"/>
        <v>2811.5162794247458</v>
      </c>
    </row>
    <row r="9" spans="1:13" x14ac:dyDescent="0.25">
      <c r="A9" t="s">
        <v>5</v>
      </c>
      <c r="B9">
        <f>(B6*B8)+(B7-B6)*B8</f>
        <v>48.125</v>
      </c>
      <c r="C9">
        <f>B9/144</f>
        <v>0.3342013888888889</v>
      </c>
      <c r="E9" s="9">
        <v>6</v>
      </c>
      <c r="F9" s="2">
        <v>600</v>
      </c>
      <c r="G9" s="2">
        <v>750</v>
      </c>
      <c r="H9" s="3">
        <f>F9*$C$4</f>
        <v>291.66666666666669</v>
      </c>
      <c r="I9" s="3">
        <f>G9*$C$9</f>
        <v>250.65104166666666</v>
      </c>
      <c r="J9" s="3">
        <f t="shared" si="1"/>
        <v>542.31770833333337</v>
      </c>
      <c r="K9" s="4">
        <f t="shared" si="0"/>
        <v>690.50035206015014</v>
      </c>
      <c r="L9" s="4">
        <f t="shared" si="2"/>
        <v>1553.6257921353379</v>
      </c>
      <c r="M9" s="11">
        <f t="shared" si="3"/>
        <v>2762.0014082406005</v>
      </c>
    </row>
    <row r="10" spans="1:13" ht="15.75" thickBot="1" x14ac:dyDescent="0.3">
      <c r="C10">
        <f>C9*C11</f>
        <v>668.40277777777783</v>
      </c>
      <c r="E10" s="12"/>
      <c r="F10" s="13"/>
      <c r="G10" s="13"/>
      <c r="H10" s="13"/>
      <c r="I10" s="13"/>
      <c r="J10" s="14">
        <f>SUM(J4:J9)</f>
        <v>3399.7395833333335</v>
      </c>
      <c r="K10" s="17">
        <f>AVERAGE(K2:K9)</f>
        <v>721.44714655024097</v>
      </c>
      <c r="L10" s="17">
        <f>AVERAGE(L2:L9)</f>
        <v>1623.256079738042</v>
      </c>
      <c r="M10" s="15">
        <f>AVERAGE(M2:M9)</f>
        <v>2885.7885862009639</v>
      </c>
    </row>
    <row r="11" spans="1:13" ht="15.75" thickBot="1" x14ac:dyDescent="0.3">
      <c r="C11">
        <v>2000</v>
      </c>
    </row>
    <row r="12" spans="1:13" ht="15" customHeight="1" x14ac:dyDescent="0.25">
      <c r="E12" s="6" t="s">
        <v>15</v>
      </c>
      <c r="F12" s="7"/>
      <c r="G12" s="7"/>
      <c r="H12" s="7"/>
      <c r="I12" s="7"/>
      <c r="J12" s="7"/>
      <c r="K12" s="7"/>
      <c r="L12" s="7"/>
      <c r="M12" s="8"/>
    </row>
    <row r="13" spans="1:13" x14ac:dyDescent="0.25">
      <c r="C13">
        <f>C10+C5</f>
        <v>1640.625</v>
      </c>
      <c r="E13" s="9" t="s">
        <v>11</v>
      </c>
      <c r="F13" s="2" t="s">
        <v>9</v>
      </c>
      <c r="G13" s="2" t="s">
        <v>10</v>
      </c>
      <c r="H13" s="2" t="s">
        <v>12</v>
      </c>
      <c r="I13" s="2" t="s">
        <v>13</v>
      </c>
      <c r="J13" s="2" t="s">
        <v>14</v>
      </c>
      <c r="K13" s="2" t="s">
        <v>17</v>
      </c>
      <c r="L13" s="2" t="s">
        <v>18</v>
      </c>
      <c r="M13" s="10" t="s">
        <v>19</v>
      </c>
    </row>
    <row r="14" spans="1:13" x14ac:dyDescent="0.25">
      <c r="E14" s="9">
        <v>1</v>
      </c>
      <c r="F14" s="2">
        <v>1500</v>
      </c>
      <c r="G14" s="2">
        <v>2000</v>
      </c>
      <c r="H14" s="3">
        <f>F14*$C$4</f>
        <v>729.16666666666663</v>
      </c>
      <c r="I14" s="3">
        <f>G14*$C$9</f>
        <v>668.40277777777783</v>
      </c>
      <c r="J14" s="3">
        <f>I14+H14</f>
        <v>1397.5694444444443</v>
      </c>
      <c r="K14" s="5">
        <f t="shared" ref="K14:K18" si="6">J14/((PI()*12*12/4)/144)</f>
        <v>1779.4406831802187</v>
      </c>
      <c r="L14" s="4">
        <f>J14/((PI()*8*8/4)/144)</f>
        <v>4003.7415371554921</v>
      </c>
      <c r="M14" s="11">
        <f>J14/((PI()*6*6/4)/144)</f>
        <v>7117.7627327208747</v>
      </c>
    </row>
    <row r="15" spans="1:13" x14ac:dyDescent="0.25">
      <c r="E15" s="9">
        <v>2</v>
      </c>
      <c r="F15" s="2">
        <f>F14-(($F$14-$F$16)/((COUNT($E$14:$E$16))-1))</f>
        <v>1350</v>
      </c>
      <c r="G15" s="2">
        <f>G14-(($F$14-$F$16)/((COUNT($E$14:$E$16))-1))</f>
        <v>1850</v>
      </c>
      <c r="H15" s="3">
        <f>F15*$C$4</f>
        <v>656.25</v>
      </c>
      <c r="I15" s="3">
        <f>G15*$C$9</f>
        <v>618.27256944444446</v>
      </c>
      <c r="J15" s="3">
        <f t="shared" ref="J15:J18" si="7">I15+H15</f>
        <v>1274.5225694444443</v>
      </c>
      <c r="K15" s="5">
        <f t="shared" si="6"/>
        <v>1622.7725360741342</v>
      </c>
      <c r="L15" s="4">
        <f t="shared" ref="L15:L19" si="8">J15/((PI()*8*8/4)/144)</f>
        <v>3651.2382061668018</v>
      </c>
      <c r="M15" s="11">
        <f t="shared" ref="M15:M19" si="9">J15/((PI()*6*6/4)/144)</f>
        <v>6491.0901442965369</v>
      </c>
    </row>
    <row r="16" spans="1:13" x14ac:dyDescent="0.25">
      <c r="E16" s="9">
        <v>3</v>
      </c>
      <c r="F16" s="2">
        <v>1200</v>
      </c>
      <c r="G16" s="2">
        <v>1500</v>
      </c>
      <c r="H16" s="3">
        <f>F16*$C$4</f>
        <v>583.33333333333337</v>
      </c>
      <c r="I16" s="3">
        <f>G16*$C$9</f>
        <v>501.30208333333331</v>
      </c>
      <c r="J16" s="3">
        <f t="shared" si="7"/>
        <v>1084.6354166666667</v>
      </c>
      <c r="K16" s="5">
        <f t="shared" si="6"/>
        <v>1381.0007041203003</v>
      </c>
      <c r="L16" s="4">
        <f t="shared" si="8"/>
        <v>3107.2515842706757</v>
      </c>
      <c r="M16" s="11">
        <f t="shared" si="9"/>
        <v>5524.0028164812011</v>
      </c>
    </row>
    <row r="17" spans="5:13" x14ac:dyDescent="0.25">
      <c r="E17" s="9">
        <v>4</v>
      </c>
      <c r="F17" s="2">
        <f>F18-(($F$16-$F$16)/((COUNT($E$16:$E$18))-1))</f>
        <v>1200</v>
      </c>
      <c r="G17" s="2">
        <v>1450</v>
      </c>
      <c r="H17" s="3">
        <f>F17*$C$4</f>
        <v>583.33333333333337</v>
      </c>
      <c r="I17" s="3">
        <f>G17*$C$9</f>
        <v>484.59201388888891</v>
      </c>
      <c r="J17" s="3">
        <f t="shared" si="7"/>
        <v>1067.9253472222222</v>
      </c>
      <c r="K17" s="5">
        <f t="shared" si="6"/>
        <v>1359.7247829083628</v>
      </c>
      <c r="L17" s="4">
        <f t="shared" si="8"/>
        <v>3059.3807615438163</v>
      </c>
      <c r="M17" s="11">
        <f t="shared" si="9"/>
        <v>5438.8991316334514</v>
      </c>
    </row>
    <row r="18" spans="5:13" x14ac:dyDescent="0.25">
      <c r="E18" s="9">
        <v>5</v>
      </c>
      <c r="F18" s="2">
        <v>1200</v>
      </c>
      <c r="G18" s="2">
        <v>1400</v>
      </c>
      <c r="H18" s="3">
        <f>F18*$C$4</f>
        <v>583.33333333333337</v>
      </c>
      <c r="I18" s="3">
        <f>G18*$C$9</f>
        <v>467.88194444444446</v>
      </c>
      <c r="J18" s="3">
        <f t="shared" si="7"/>
        <v>1051.2152777777778</v>
      </c>
      <c r="K18" s="5">
        <f t="shared" si="6"/>
        <v>1338.4488616964254</v>
      </c>
      <c r="L18" s="4">
        <f t="shared" si="8"/>
        <v>3011.5099388169574</v>
      </c>
      <c r="M18" s="11">
        <f t="shared" si="9"/>
        <v>5353.7954467857016</v>
      </c>
    </row>
    <row r="19" spans="5:13" ht="15.75" thickBot="1" x14ac:dyDescent="0.3">
      <c r="E19" s="12"/>
      <c r="F19" s="13"/>
      <c r="G19" s="13"/>
      <c r="H19" s="13"/>
      <c r="I19" s="13"/>
      <c r="J19" s="14">
        <f>SUM(J14:J18)</f>
        <v>5875.8680555555547</v>
      </c>
      <c r="K19" s="16">
        <f>AVERAGE(K11:K18)</f>
        <v>1496.2775135958882</v>
      </c>
      <c r="L19" s="17">
        <f ca="1">AVERAGE(L12:L19)</f>
        <v>3366.6244055907491</v>
      </c>
      <c r="M19" s="15">
        <f>AVERAGE(M14:M18)</f>
        <v>5985.1100543835528</v>
      </c>
    </row>
    <row r="20" spans="5:13" x14ac:dyDescent="0.25">
      <c r="K20" s="1"/>
    </row>
    <row r="21" spans="5:13" ht="15.75" thickBot="1" x14ac:dyDescent="0.3">
      <c r="K21" s="1"/>
    </row>
    <row r="22" spans="5:13" ht="15" customHeight="1" x14ac:dyDescent="0.25">
      <c r="E22" s="6" t="s">
        <v>16</v>
      </c>
      <c r="F22" s="7"/>
      <c r="G22" s="7"/>
      <c r="H22" s="7"/>
      <c r="I22" s="7"/>
      <c r="J22" s="7"/>
      <c r="K22" s="7"/>
      <c r="L22" s="7"/>
      <c r="M22" s="8"/>
    </row>
    <row r="23" spans="5:13" x14ac:dyDescent="0.25">
      <c r="E23" s="9" t="s">
        <v>11</v>
      </c>
      <c r="F23" s="2" t="s">
        <v>9</v>
      </c>
      <c r="G23" s="2" t="s">
        <v>10</v>
      </c>
      <c r="H23" s="2" t="s">
        <v>12</v>
      </c>
      <c r="I23" s="2" t="s">
        <v>13</v>
      </c>
      <c r="J23" s="2" t="s">
        <v>14</v>
      </c>
      <c r="K23" s="2" t="s">
        <v>17</v>
      </c>
      <c r="L23" s="2" t="s">
        <v>18</v>
      </c>
      <c r="M23" s="10" t="s">
        <v>19</v>
      </c>
    </row>
    <row r="24" spans="5:13" x14ac:dyDescent="0.25">
      <c r="E24" s="9">
        <v>1</v>
      </c>
      <c r="F24" s="2">
        <v>1200</v>
      </c>
      <c r="G24" s="2">
        <v>1000</v>
      </c>
      <c r="H24" s="3">
        <f>F24*$C$4</f>
        <v>583.33333333333337</v>
      </c>
      <c r="I24" s="3">
        <f>G24*$C$9</f>
        <v>334.20138888888891</v>
      </c>
      <c r="J24" s="3">
        <f>I24+H24</f>
        <v>917.53472222222229</v>
      </c>
      <c r="K24" s="4">
        <f>J24/((PI()*12*12/4)/144)</f>
        <v>1168.2414920009262</v>
      </c>
      <c r="L24" s="4">
        <f>J24/((PI()*8*8/4)/144)</f>
        <v>2628.5433570020841</v>
      </c>
      <c r="M24" s="11">
        <f>J24/((PI()*6*6/4)/144)</f>
        <v>4672.9659680037048</v>
      </c>
    </row>
    <row r="25" spans="5:13" x14ac:dyDescent="0.25">
      <c r="E25" s="9">
        <v>2</v>
      </c>
      <c r="F25" s="2">
        <v>1100</v>
      </c>
      <c r="G25" s="2">
        <v>1000</v>
      </c>
      <c r="H25" s="3">
        <f>F25*$C$4</f>
        <v>534.72222222222217</v>
      </c>
      <c r="I25" s="3">
        <f>G25*$C$9</f>
        <v>334.20138888888891</v>
      </c>
      <c r="J25" s="3">
        <f t="shared" ref="J25:J28" si="10">I25+H25</f>
        <v>868.92361111111109</v>
      </c>
      <c r="K25" s="4">
        <f t="shared" ref="K25:K31" si="11">J25/((PI()*12*12/4)/144)</f>
        <v>1106.3479030207448</v>
      </c>
      <c r="L25" s="4">
        <f t="shared" ref="L25:L31" si="12">J25/((PI()*8*8/4)/144)</f>
        <v>2489.2827817966754</v>
      </c>
      <c r="M25" s="11">
        <f t="shared" ref="M25:M31" si="13">J25/((PI()*6*6/4)/144)</f>
        <v>4425.391612082979</v>
      </c>
    </row>
    <row r="26" spans="5:13" x14ac:dyDescent="0.25">
      <c r="E26" s="9">
        <v>3</v>
      </c>
      <c r="F26" s="2">
        <v>1000</v>
      </c>
      <c r="G26" s="2">
        <v>1000</v>
      </c>
      <c r="H26" s="3">
        <f>F26*$C$4</f>
        <v>486.11111111111109</v>
      </c>
      <c r="I26" s="3">
        <f>G26*$C$9</f>
        <v>334.20138888888891</v>
      </c>
      <c r="J26" s="3">
        <f t="shared" si="10"/>
        <v>820.3125</v>
      </c>
      <c r="K26" s="4">
        <f t="shared" si="11"/>
        <v>1044.4543140405631</v>
      </c>
      <c r="L26" s="4">
        <f t="shared" si="12"/>
        <v>2350.0222065912671</v>
      </c>
      <c r="M26" s="11">
        <f t="shared" si="13"/>
        <v>4177.8172561622523</v>
      </c>
    </row>
    <row r="27" spans="5:13" x14ac:dyDescent="0.25">
      <c r="E27" s="9">
        <v>4</v>
      </c>
      <c r="F27" s="2">
        <v>1000</v>
      </c>
      <c r="G27" s="2">
        <v>1000</v>
      </c>
      <c r="H27" s="3">
        <f>F27*$C$4</f>
        <v>486.11111111111109</v>
      </c>
      <c r="I27" s="3">
        <f>G27*$C$9</f>
        <v>334.20138888888891</v>
      </c>
      <c r="J27" s="3">
        <f t="shared" si="10"/>
        <v>820.3125</v>
      </c>
      <c r="K27" s="4">
        <f t="shared" si="11"/>
        <v>1044.4543140405631</v>
      </c>
      <c r="L27" s="4">
        <f t="shared" si="12"/>
        <v>2350.0222065912671</v>
      </c>
      <c r="M27" s="11">
        <f t="shared" si="13"/>
        <v>4177.8172561622523</v>
      </c>
    </row>
    <row r="28" spans="5:13" x14ac:dyDescent="0.25">
      <c r="E28" s="9">
        <v>5</v>
      </c>
      <c r="F28" s="2">
        <v>1000</v>
      </c>
      <c r="G28" s="2">
        <v>1000</v>
      </c>
      <c r="H28" s="3">
        <f>F28*$C$4</f>
        <v>486.11111111111109</v>
      </c>
      <c r="I28" s="3">
        <f>G28*$C$9</f>
        <v>334.20138888888891</v>
      </c>
      <c r="J28" s="3">
        <f t="shared" si="10"/>
        <v>820.3125</v>
      </c>
      <c r="K28" s="4">
        <f t="shared" si="11"/>
        <v>1044.4543140405631</v>
      </c>
      <c r="L28" s="4">
        <f t="shared" si="12"/>
        <v>2350.0222065912671</v>
      </c>
      <c r="M28" s="11">
        <f t="shared" si="13"/>
        <v>4177.8172561622523</v>
      </c>
    </row>
    <row r="29" spans="5:13" x14ac:dyDescent="0.25">
      <c r="E29" s="9">
        <v>6</v>
      </c>
      <c r="F29" s="2">
        <v>1000</v>
      </c>
      <c r="G29" s="2">
        <v>1000</v>
      </c>
      <c r="H29" s="3">
        <f>F29*$C$4</f>
        <v>486.11111111111109</v>
      </c>
      <c r="I29" s="3">
        <f>G29*$C$9</f>
        <v>334.20138888888891</v>
      </c>
      <c r="J29" s="3">
        <f t="shared" ref="J29:J31" si="14">I29+H29</f>
        <v>820.3125</v>
      </c>
      <c r="K29" s="4">
        <f t="shared" si="11"/>
        <v>1044.4543140405631</v>
      </c>
      <c r="L29" s="4">
        <f t="shared" si="12"/>
        <v>2350.0222065912671</v>
      </c>
      <c r="M29" s="11">
        <f t="shared" si="13"/>
        <v>4177.8172561622523</v>
      </c>
    </row>
    <row r="30" spans="5:13" x14ac:dyDescent="0.25">
      <c r="E30" s="9">
        <v>7</v>
      </c>
      <c r="F30" s="2">
        <f>F31-(($F$16-$F$16)/((COUNT($E$16:$E$18))-1))</f>
        <v>1000</v>
      </c>
      <c r="G30" s="2">
        <v>1100</v>
      </c>
      <c r="H30" s="3">
        <f>F30*$C$4</f>
        <v>486.11111111111109</v>
      </c>
      <c r="I30" s="3">
        <f>G30*$C$9</f>
        <v>367.62152777777777</v>
      </c>
      <c r="J30" s="3">
        <f t="shared" si="14"/>
        <v>853.73263888888891</v>
      </c>
      <c r="K30" s="4">
        <f t="shared" si="11"/>
        <v>1087.0061564644379</v>
      </c>
      <c r="L30" s="4">
        <f t="shared" si="12"/>
        <v>2445.7638520449855</v>
      </c>
      <c r="M30" s="11">
        <f t="shared" si="13"/>
        <v>4348.0246258577517</v>
      </c>
    </row>
    <row r="31" spans="5:13" x14ac:dyDescent="0.25">
      <c r="E31" s="9">
        <v>8</v>
      </c>
      <c r="F31" s="2">
        <v>1000</v>
      </c>
      <c r="G31" s="2">
        <v>1200</v>
      </c>
      <c r="H31" s="3">
        <f>F31*$C$4</f>
        <v>486.11111111111109</v>
      </c>
      <c r="I31" s="3">
        <f>G31*$C$9</f>
        <v>401.04166666666669</v>
      </c>
      <c r="J31" s="3">
        <f t="shared" si="14"/>
        <v>887.15277777777783</v>
      </c>
      <c r="K31" s="4">
        <f t="shared" si="11"/>
        <v>1129.5579988883128</v>
      </c>
      <c r="L31" s="4">
        <f t="shared" si="12"/>
        <v>2541.5054974987038</v>
      </c>
      <c r="M31" s="11">
        <f t="shared" si="13"/>
        <v>4518.2319955532512</v>
      </c>
    </row>
    <row r="32" spans="5:13" ht="15.75" thickBot="1" x14ac:dyDescent="0.3">
      <c r="E32" s="12"/>
      <c r="F32" s="13"/>
      <c r="G32" s="13"/>
      <c r="H32" s="13"/>
      <c r="I32" s="13"/>
      <c r="J32" s="14">
        <f>SUM(J24:J31)</f>
        <v>6808.59375</v>
      </c>
      <c r="K32" s="17">
        <f>AVERAGE(K24:K31)</f>
        <v>1083.6213508170842</v>
      </c>
      <c r="L32" s="18">
        <f>AVERAGE(L24:L31)</f>
        <v>2438.1480393384395</v>
      </c>
      <c r="M32" s="15">
        <f>AVERAGE(M24:M31)</f>
        <v>4334.485403268337</v>
      </c>
    </row>
  </sheetData>
  <mergeCells count="3">
    <mergeCell ref="E12:M12"/>
    <mergeCell ref="E2:M2"/>
    <mergeCell ref="E22:M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2013-08-29T17:29:51Z</dcterms:created>
  <dcterms:modified xsi:type="dcterms:W3CDTF">2013-09-03T18:17:43Z</dcterms:modified>
</cp:coreProperties>
</file>