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5" yWindow="1170" windowWidth="16515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5" i="2" l="1"/>
  <c r="L5" i="2"/>
  <c r="E15" i="2" l="1"/>
  <c r="B40" i="2" l="1"/>
  <c r="B32" i="2" l="1"/>
  <c r="B34" i="2" s="1"/>
  <c r="E23" i="2"/>
  <c r="E22" i="2"/>
  <c r="E24" i="2" s="1"/>
  <c r="E19" i="2"/>
  <c r="E18" i="2"/>
  <c r="E17" i="2"/>
  <c r="E20" i="2" s="1"/>
  <c r="E9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<sst xmlns="http://schemas.openxmlformats.org/spreadsheetml/2006/main" count="98" uniqueCount="72">
  <si>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</si>
  <si>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</si>
  <si>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</si>
  <si>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</si>
  <si>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</si>
  <si>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</si>
  <si>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</si>
  <si>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</si>
  <si>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</si>
  <si>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</si>
  <si>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</si>
  <si>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</si>
  <si>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</si>
  <si>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</si>
  <si>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</si>
  <si>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</si>
  <si>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</si>
  <si>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</si>
  <si>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</si>
  <si>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</si>
  <si>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</si>
  <si>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</si>
  <si>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</si>
  <si>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</si>
  <si>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</si>
  <si>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</si>
  <si>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</si>
  <si>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</si>
  <si>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</si>
  <si>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</si>
  <si>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</si>
  <si>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</si>
  <si>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</si>
  <si>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</si>
  <si>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</si>
  <si>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</si>
  <si>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</si>
  <si>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</si>
  <si>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</si>
  <si>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</si>
  <si>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</si>
  <si>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</si>
  <si>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</si>
  <si>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</si>
  <si>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</si>
  <si>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</si>
  <si>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</si>
  <si>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</si>
  <si>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</si>
  <si>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</si>
  <si>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</si>
  <si>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</si>
  <si>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</si>
  <si>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</si>
  <si>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</si>
  <si>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</si>
  <si>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</si>
  <si>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</si>
  <si>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</si>
  <si>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College of Albermarle</t>
  </si>
  <si>
    <t>Mark Edwards/Bryan Simon</t>
  </si>
  <si>
    <t>21000 Fan</t>
  </si>
  <si>
    <t>ft3</t>
  </si>
  <si>
    <t>minute</t>
  </si>
  <si>
    <t>20 cartrige collector</t>
  </si>
  <si>
    <t>(based off of 4:1 A:C ratio)</t>
  </si>
  <si>
    <t>16 booths</t>
  </si>
  <si>
    <t>2 SDT-180</t>
  </si>
  <si>
    <t>(16) 8" Fume Arms</t>
  </si>
  <si>
    <t>US Duct</t>
  </si>
  <si>
    <t>Gripples</t>
  </si>
  <si>
    <t>MDT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</si>
</sst>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8" xfId="0" applyBorder="1"/>
    <xf numFmtId="0" fontId="0" fillId="0" borderId="29" xfId="0" applyBorder="1"/>
    <xf numFmtId="9" fontId="0" fillId="0" borderId="29" xfId="0" applyNumberFormat="1" applyBorder="1"/>
    <xf numFmtId="0" fontId="0" fillId="0" borderId="30" xfId="0" applyBorder="1"/>
    <xf numFmtId="14" fontId="0" fillId="0" borderId="27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44" fontId="0" fillId="0" borderId="29" xfId="1" applyFont="1" applyBorder="1"/>
    <xf numFmtId="44" fontId="0" fillId="0" borderId="30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0" fontId="1" fillId="0" borderId="28" xfId="0" applyFont="1" applyBorder="1"/>
    <xf numFmtId="0" fontId="1" fillId="0" borderId="33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6" xfId="0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80"/>
      <c r="C5" s="79"/>
      <c r="D5" s="7"/>
      <c r="E5" s="79"/>
      <c r="J5" s="11"/>
      <c r="K5" s="12"/>
      <c r="L5" s="12"/>
      <c r="M5" s="13"/>
      <c r="O5" s="75"/>
      <c r="P5" s="76"/>
    </row>
    <row r="6" spans="1:16" x14ac:dyDescent="0.25">
      <c r="C6" s="81"/>
      <c r="D6" s="82"/>
      <c r="E6" s="79"/>
      <c r="J6" s="11"/>
      <c r="K6" s="12"/>
      <c r="L6" s="12"/>
      <c r="M6" s="13"/>
      <c r="O6" s="77"/>
      <c r="P6" s="78"/>
    </row>
    <row r="7" spans="1:16" x14ac:dyDescent="0.25">
      <c r="C7" s="79"/>
      <c r="D7" s="7"/>
      <c r="E7" s="79"/>
      <c r="J7" s="11"/>
      <c r="K7" s="12"/>
      <c r="L7" s="12"/>
      <c r="M7" s="13"/>
      <c r="O7" s="77"/>
      <c r="P7" s="78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9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9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tabSelected="1" zoomScaleNormal="100" workbookViewId="0">
      <selection activeCell="A4" sqref="A4"/>
    </sheetView>
  </sheetViews>
  <sheetFormatPr defaultRowHeight="15" x14ac:dyDescent="0.25"/>
  <cols>
    <col min="1" max="1" width="33.28515625" customWidth="1"/>
    <col min="2" max="2" width="18.710937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13" ht="18.75" x14ac:dyDescent="0.3">
      <c r="B1" s="3" t="s">
        <v>8</v>
      </c>
    </row>
    <row r="3" spans="1:13" x14ac:dyDescent="0.25">
      <c r="A3" s="6" t="s">
        <v>9</v>
      </c>
      <c r="B3" s="1" t="s">
        <v>59</v>
      </c>
      <c r="C3" s="1"/>
      <c r="D3" s="5" t="s">
        <v>42</v>
      </c>
      <c r="E3" t="s">
        <v>60</v>
      </c>
    </row>
    <row r="4" spans="1:13" x14ac:dyDescent="0.25">
      <c r="A4" s="1"/>
      <c r="B4" s="1"/>
      <c r="C4" s="1"/>
      <c r="D4" s="5" t="s">
        <v>41</v>
      </c>
      <c r="E4" s="45">
        <v>41665</v>
      </c>
    </row>
    <row r="5" spans="1:13" ht="16.5" thickBot="1" x14ac:dyDescent="0.3">
      <c r="A5" s="1"/>
      <c r="B5" s="1"/>
      <c r="C5" s="1"/>
      <c r="D5" s="5" t="s">
        <v>25</v>
      </c>
      <c r="F5" s="73" t="s">
        <v>57</v>
      </c>
      <c r="J5">
        <v>21000</v>
      </c>
      <c r="K5" t="s">
        <v>62</v>
      </c>
      <c r="L5">
        <f>J5/4</f>
        <v>5250</v>
      </c>
      <c r="M5">
        <f>L5/254</f>
        <v>20.669291338582678</v>
      </c>
    </row>
    <row r="6" spans="1:13" ht="16.5" thickTop="1" thickBot="1" x14ac:dyDescent="0.3">
      <c r="A6" s="1"/>
      <c r="B6" s="1"/>
      <c r="C6" s="1"/>
      <c r="D6" s="5" t="s">
        <v>26</v>
      </c>
      <c r="F6" s="74" t="s">
        <v>55</v>
      </c>
      <c r="K6" t="s">
        <v>63</v>
      </c>
    </row>
    <row r="7" spans="1:13" ht="15.75" thickTop="1" x14ac:dyDescent="0.25">
      <c r="A7" s="1"/>
      <c r="B7" s="1"/>
      <c r="C7" s="1"/>
      <c r="D7" s="4"/>
    </row>
    <row r="8" spans="1:13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13" ht="15.75" thickBot="1" x14ac:dyDescent="0.3">
      <c r="B9" s="46" t="s">
        <v>61</v>
      </c>
      <c r="C9" s="47"/>
      <c r="D9" s="48">
        <v>0</v>
      </c>
      <c r="E9" s="49">
        <f>D9*C9</f>
        <v>0</v>
      </c>
      <c r="F9" s="50">
        <v>41676</v>
      </c>
      <c r="G9" s="28" t="s">
        <v>71</v>
      </c>
    </row>
    <row r="10" spans="1:13" x14ac:dyDescent="0.25">
      <c r="A10" t="s">
        <v>65</v>
      </c>
      <c r="B10" s="51" t="s">
        <v>64</v>
      </c>
      <c r="C10" s="44"/>
      <c r="D10" s="44"/>
      <c r="E10" s="52"/>
    </row>
    <row r="11" spans="1:13" x14ac:dyDescent="0.25">
      <c r="B11" s="51" t="s">
        <v>66</v>
      </c>
      <c r="C11" s="44"/>
      <c r="D11" s="44"/>
      <c r="E11" s="52"/>
    </row>
    <row r="12" spans="1:13" x14ac:dyDescent="0.25">
      <c r="B12" s="51" t="s">
        <v>67</v>
      </c>
      <c r="C12" s="44"/>
      <c r="D12" s="44"/>
      <c r="E12" s="52"/>
    </row>
    <row r="13" spans="1:13" x14ac:dyDescent="0.25">
      <c r="B13" s="51" t="s">
        <v>68</v>
      </c>
      <c r="C13" s="44"/>
      <c r="D13" s="44"/>
      <c r="E13" s="52"/>
    </row>
    <row r="14" spans="1:13" ht="15.75" thickBot="1" x14ac:dyDescent="0.3">
      <c r="B14" s="53"/>
      <c r="C14" s="54"/>
      <c r="D14" s="54"/>
      <c r="E14" s="55"/>
    </row>
    <row r="15" spans="1:13" ht="15.75" thickBot="1" x14ac:dyDescent="0.3">
      <c r="B15" s="27"/>
      <c r="C15" s="27"/>
      <c r="D15" s="71" t="s">
        <v>54</v>
      </c>
      <c r="E15" s="70">
        <f>SUM(E9:E14)</f>
        <v>0</v>
      </c>
      <c r="F15" s="72"/>
    </row>
    <row r="16" spans="1:13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69</v>
      </c>
      <c r="C17" s="56">
        <v>18503.400000000001</v>
      </c>
      <c r="D17" s="48">
        <v>0.35</v>
      </c>
      <c r="E17" s="57">
        <f>(1.1*C17)/(1-D17)</f>
        <v>31313.446153846155</v>
      </c>
      <c r="F17" s="50">
        <v>41676</v>
      </c>
      <c r="G17" s="28" t="s">
        <v>71</v>
      </c>
    </row>
    <row r="18" spans="1:7" x14ac:dyDescent="0.25">
      <c r="A18" s="1"/>
      <c r="B18" s="51"/>
      <c r="C18" s="44"/>
      <c r="D18" s="59">
        <v>0.35</v>
      </c>
      <c r="E18" s="60">
        <f t="shared" ref="E18" si="0">(1.1*C18)/(1-D18)</f>
        <v>0</v>
      </c>
    </row>
    <row r="19" spans="1:7" ht="15.75" thickBot="1" x14ac:dyDescent="0.3">
      <c r="A19" s="1"/>
      <c r="B19" s="53"/>
      <c r="C19" s="61"/>
      <c r="D19" s="62">
        <v>0</v>
      </c>
      <c r="E19" s="63">
        <f>C19</f>
        <v>0</v>
      </c>
    </row>
    <row r="20" spans="1:7" ht="15.75" thickBot="1" x14ac:dyDescent="0.3">
      <c r="A20" s="1"/>
      <c r="B20" s="27"/>
      <c r="C20" s="64"/>
      <c r="D20" s="71" t="s">
        <v>54</v>
      </c>
      <c r="E20" s="67">
        <f>SUM(E17:E19)</f>
        <v>31313.446153846155</v>
      </c>
      <c r="F20" s="72"/>
    </row>
    <row r="21" spans="1:7" ht="15.75" thickBot="1" x14ac:dyDescent="0.3">
      <c r="B21" s="1"/>
      <c r="C21" s="64"/>
      <c r="D21" s="27"/>
      <c r="E21" s="64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5" t="s">
        <v>70</v>
      </c>
      <c r="C22" s="56">
        <v>500</v>
      </c>
      <c r="D22" s="48">
        <v>1</v>
      </c>
      <c r="E22" s="57">
        <f>C22*(1+D22)</f>
        <v>1000</v>
      </c>
      <c r="F22" s="50">
        <v>41676</v>
      </c>
      <c r="G22" s="28" t="s">
        <v>71</v>
      </c>
    </row>
    <row r="23" spans="1:7" ht="15.75" thickBot="1" x14ac:dyDescent="0.3">
      <c r="B23" s="66"/>
      <c r="C23" s="61"/>
      <c r="D23" s="62">
        <v>1</v>
      </c>
      <c r="E23" s="63">
        <f>C23*(1+D23)</f>
        <v>0</v>
      </c>
    </row>
    <row r="24" spans="1:7" ht="15.75" thickBot="1" x14ac:dyDescent="0.3">
      <c r="D24" s="71" t="s">
        <v>54</v>
      </c>
      <c r="E24" s="67">
        <f>SUM(E22:E23)</f>
        <v>1000</v>
      </c>
      <c r="F24" s="72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0.5</v>
      </c>
      <c r="D28" s="28">
        <v>7</v>
      </c>
      <c r="E28" s="28">
        <v>7</v>
      </c>
      <c r="F28" s="50">
        <v>41676</v>
      </c>
      <c r="G28" s="28" t="s">
        <v>71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7">
        <f>SUM(C28:D28)*1800</f>
        <v>13500</v>
      </c>
      <c r="C32" s="50">
        <v>41676</v>
      </c>
      <c r="D32" s="28" t="s">
        <v>71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71" t="s">
        <v>54</v>
      </c>
      <c r="B34" s="69">
        <f>SUM(B32:B33)</f>
        <v>13500</v>
      </c>
      <c r="C34" s="72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67">
        <v>0</v>
      </c>
      <c r="C36" s="58"/>
      <c r="D36" s="28"/>
    </row>
    <row r="37" spans="1:6" ht="15.75" thickBot="1" x14ac:dyDescent="0.3">
      <c r="B37" s="28"/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71" t="s">
        <v>54</v>
      </c>
      <c r="B40" s="69">
        <f>SUM(B36:B39)</f>
        <v>0</v>
      </c>
      <c r="C40" s="72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8"/>
      <c r="D42" s="69">
        <f>B40+B34+E24+E20+E15</f>
        <v>45813.446153846155</v>
      </c>
      <c r="E42" s="72"/>
      <c r="F42" s="72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2014-02-06T17:11:27Z</dcterms:modified>
</cp:coreProperties>
</file>