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40" yWindow="450" windowWidth="194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44" i="2" l="1"/>
  <c r="B34" i="2" l="1"/>
  <c r="E21" i="2" l="1"/>
  <c r="E20" i="2"/>
  <c r="E19" i="2"/>
  <c r="E14" i="2" l="1"/>
  <c r="E13" i="2"/>
  <c r="E10" i="2"/>
  <c r="E11" i="2"/>
  <c r="E12" i="2"/>
  <c r="E9" i="2"/>
  <c r="E18" i="2" l="1"/>
  <c r="B36" i="2" l="1"/>
  <c r="E25" i="2"/>
  <c r="E24" i="2"/>
  <c r="E26" i="2" s="1"/>
  <c r="E17" i="2"/>
  <c r="E22" i="2" s="1"/>
  <c r="E15" i="2"/>
  <c r="D46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<sst xmlns="http://schemas.openxmlformats.org/spreadsheetml/2006/main" count="116" uniqueCount="84">
  <si>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</si>
  <si>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</si>
  <si>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</si>
  <si>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</si>
  <si>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</si>
  <si>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</si>
  <si>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</si>
  <si>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</si>
  <si>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</si>
  <si>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</si>
  <si>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</si>
  <si>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</si>
  <si>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</si>
  <si>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</si>
  <si>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</si>
  <si>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</si>
  <si>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</si>
  <si>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</si>
  <si>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</si>
  <si>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</si>
  <si>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</si>
  <si>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</si>
  <si>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</si>
  <si>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</si>
  <si>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IQ Ref#</t>
  </si>
  <si>
    <t>SO #</t>
  </si>
  <si>
    <t>Hardware/Misc.  (Estimate)</t>
  </si>
  <si>
    <t>Date Quoted</t>
  </si>
  <si>
    <t>Travel Days</t>
  </si>
  <si>
    <t>Actual Work Days</t>
  </si>
  <si>
    <t>Overnight Stays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</si>
  <si>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</si>
  <si>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</si>
  <si>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</si>
  <si>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</si>
  <si>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</si>
  <si>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</si>
  <si>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</si>
  <si>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</si>
  <si>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</si>
  <si>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</si>
  <si>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</si>
  <si>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</si>
  <si>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</si>
  <si>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</si>
  <si>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</si>
  <si>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</si>
  <si>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</si>
  <si>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Item</t>
  </si>
  <si>
    <t>Total</t>
  </si>
  <si>
    <t>External Quote</t>
  </si>
  <si>
    <t>Variance</t>
  </si>
  <si>
    <t>Key</t>
  </si>
  <si>
    <t>Jacobs</t>
  </si>
  <si>
    <t>Fire Damper</t>
  </si>
  <si>
    <t>Gripples</t>
  </si>
  <si>
    <t>Airplane Ticket</t>
  </si>
  <si>
    <t>($1000 per day)</t>
  </si>
  <si>
    <t>Lift Equipment Rental/Other</t>
  </si>
  <si>
    <t>Amstead RPS</t>
  </si>
  <si>
    <t>Unistrut</t>
  </si>
  <si>
    <t>4/1715</t>
  </si>
  <si>
    <t>DOJ</t>
  </si>
  <si>
    <t>System 2</t>
  </si>
  <si>
    <t>041715-02</t>
  </si>
  <si>
    <t>Fred Johnson</t>
  </si>
  <si>
    <t>qty of (4)</t>
  </si>
  <si>
    <t>A-Smoke 40B</t>
  </si>
  <si>
    <t>HE Filter</t>
  </si>
  <si>
    <t>Hi Temp HEPA</t>
  </si>
  <si>
    <t>P-Trap</t>
  </si>
  <si>
    <t>Stand</t>
  </si>
  <si>
    <t>qty of (1)</t>
  </si>
  <si>
    <t>VFD</t>
  </si>
  <si>
    <t>Connection Plenum(3)</t>
  </si>
  <si>
    <t>Plenum 1@22"</t>
  </si>
  <si>
    <t>Hood</t>
  </si>
  <si>
    <t>Electrical Contractor</t>
  </si>
  <si>
    <t>Labor      Install</t>
  </si>
  <si>
    <t>Labor      Project Management</t>
  </si>
  <si>
    <t>Freight</t>
  </si>
  <si>
    <t>Trip 1 &amp; 2</t>
  </si>
  <si>
    <t>Rev.2</t>
  </si>
  <si>
    <t>Stat-X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</si>
</sst>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  <xf numFmtId="14" fontId="0" fillId="0" borderId="0" xfId="0" applyNumberFormat="1" applyBorder="1"/>
    <xf numFmtId="14" fontId="0" fillId="0" borderId="0" xfId="0" applyNumberFormat="1" applyAlignment="1">
      <alignment horizontal="left"/>
    </xf>
    <xf numFmtId="0" fontId="0" fillId="0" borderId="40" xfId="0" applyBorder="1" applyAlignment="1">
      <alignment wrapText="1"/>
    </xf>
    <xf numFmtId="44" fontId="0" fillId="0" borderId="25" xfId="1" applyFont="1" applyBorder="1"/>
    <xf numFmtId="0" fontId="1" fillId="0" borderId="0" xfId="0" applyFont="1" applyFill="1" applyBorder="1"/>
    <xf numFmtId="2" fontId="0" fillId="0" borderId="1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32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47</v>
      </c>
      <c r="O3" s="43" t="s">
        <v>44</v>
      </c>
      <c r="P3" s="42"/>
    </row>
    <row r="4" spans="1:16" s="1" customFormat="1" x14ac:dyDescent="0.25">
      <c r="A4" s="2" t="s">
        <v>0</v>
      </c>
      <c r="B4" s="2" t="s">
        <v>43</v>
      </c>
      <c r="C4" s="19" t="s">
        <v>39</v>
      </c>
      <c r="D4" s="19" t="s">
        <v>35</v>
      </c>
      <c r="E4" s="8" t="s">
        <v>40</v>
      </c>
      <c r="F4" s="8" t="s">
        <v>41</v>
      </c>
      <c r="G4" s="8" t="s">
        <v>7</v>
      </c>
      <c r="H4" s="9" t="s">
        <v>17</v>
      </c>
      <c r="I4" s="9" t="s">
        <v>42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45</v>
      </c>
      <c r="P4" s="21" t="s">
        <v>46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36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36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36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36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36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36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33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36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34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36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zoomScaleNormal="100" workbookViewId="0">
      <selection activeCell="A44" sqref="A44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/>
      <c r="C3" s="1"/>
      <c r="D3" s="5" t="s">
        <v>38</v>
      </c>
      <c r="E3" s="44" t="s">
        <v>65</v>
      </c>
    </row>
    <row r="4" spans="1:7" x14ac:dyDescent="0.25">
      <c r="A4" s="1" t="s">
        <v>59</v>
      </c>
      <c r="B4" s="1"/>
      <c r="C4" s="1"/>
      <c r="D4" s="5" t="s">
        <v>37</v>
      </c>
      <c r="E4" s="79">
        <v>42114</v>
      </c>
    </row>
    <row r="5" spans="1:7" ht="16.5" thickBot="1" x14ac:dyDescent="0.3">
      <c r="A5" s="1" t="s">
        <v>63</v>
      </c>
      <c r="B5" s="1"/>
      <c r="C5" s="1"/>
      <c r="D5" s="5" t="s">
        <v>24</v>
      </c>
      <c r="E5" t="s">
        <v>64</v>
      </c>
      <c r="F5" s="65" t="s">
        <v>52</v>
      </c>
    </row>
    <row r="6" spans="1:7" ht="16.5" thickTop="1" thickBot="1" x14ac:dyDescent="0.3">
      <c r="A6" s="1" t="s">
        <v>82</v>
      </c>
      <c r="B6" s="1"/>
      <c r="C6" s="1"/>
      <c r="D6" s="5" t="s">
        <v>25</v>
      </c>
      <c r="F6" s="66" t="s">
        <v>50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48</v>
      </c>
      <c r="C8" s="6" t="s">
        <v>10</v>
      </c>
      <c r="D8" s="6" t="s">
        <v>11</v>
      </c>
      <c r="E8" s="6" t="s">
        <v>12</v>
      </c>
      <c r="F8" s="6" t="s">
        <v>27</v>
      </c>
      <c r="G8" s="6" t="s">
        <v>16</v>
      </c>
    </row>
    <row r="9" spans="1:7" ht="15.75" thickBot="1" x14ac:dyDescent="0.3">
      <c r="A9" s="1" t="s">
        <v>66</v>
      </c>
      <c r="B9" s="45" t="s">
        <v>67</v>
      </c>
      <c r="C9" s="50">
        <v>14125</v>
      </c>
      <c r="D9" s="46">
        <v>0.35</v>
      </c>
      <c r="E9" s="51">
        <f>C9/(1-D9)*4</f>
        <v>86923.076923076922</v>
      </c>
      <c r="F9" s="47"/>
      <c r="G9" s="28" t="s">
        <v>62</v>
      </c>
    </row>
    <row r="10" spans="1:7" ht="15.75" thickBot="1" x14ac:dyDescent="0.3">
      <c r="A10" s="1" t="s">
        <v>66</v>
      </c>
      <c r="B10" s="48" t="s">
        <v>68</v>
      </c>
      <c r="C10" s="52">
        <v>883</v>
      </c>
      <c r="D10" s="46">
        <v>0.35</v>
      </c>
      <c r="E10" s="51">
        <f t="shared" ref="E10:E13" si="0">C10/(1-D10)*4</f>
        <v>5433.8461538461534</v>
      </c>
    </row>
    <row r="11" spans="1:7" ht="15.75" thickBot="1" x14ac:dyDescent="0.3">
      <c r="A11" s="1" t="s">
        <v>66</v>
      </c>
      <c r="B11" s="48" t="s">
        <v>69</v>
      </c>
      <c r="C11" s="52">
        <v>455</v>
      </c>
      <c r="D11" s="46">
        <v>0.35</v>
      </c>
      <c r="E11" s="51">
        <f t="shared" si="0"/>
        <v>2800</v>
      </c>
    </row>
    <row r="12" spans="1:7" ht="15.75" thickBot="1" x14ac:dyDescent="0.3">
      <c r="A12" s="1" t="s">
        <v>66</v>
      </c>
      <c r="B12" s="48" t="s">
        <v>70</v>
      </c>
      <c r="C12" s="52">
        <v>114</v>
      </c>
      <c r="D12" s="46">
        <v>0.35</v>
      </c>
      <c r="E12" s="51">
        <f t="shared" si="0"/>
        <v>701.53846153846155</v>
      </c>
    </row>
    <row r="13" spans="1:7" ht="15.75" thickBot="1" x14ac:dyDescent="0.3">
      <c r="A13" s="1" t="s">
        <v>66</v>
      </c>
      <c r="B13" s="48" t="s">
        <v>71</v>
      </c>
      <c r="C13" s="52">
        <v>579</v>
      </c>
      <c r="D13" s="46">
        <v>0.35</v>
      </c>
      <c r="E13" s="51">
        <f t="shared" si="0"/>
        <v>3563.0769230769229</v>
      </c>
    </row>
    <row r="14" spans="1:7" ht="15.75" thickBot="1" x14ac:dyDescent="0.3">
      <c r="A14" s="1" t="s">
        <v>72</v>
      </c>
      <c r="B14" s="48" t="s">
        <v>73</v>
      </c>
      <c r="C14" s="52">
        <v>20764</v>
      </c>
      <c r="D14" s="46">
        <v>0.35</v>
      </c>
      <c r="E14" s="51">
        <f>C14/(1-D14)</f>
        <v>31944.615384615383</v>
      </c>
    </row>
    <row r="15" spans="1:7" ht="15.75" thickBot="1" x14ac:dyDescent="0.3">
      <c r="B15" s="27"/>
      <c r="C15" s="27"/>
      <c r="D15" s="63" t="s">
        <v>49</v>
      </c>
      <c r="E15" s="75">
        <f>SUM(E9:E14)</f>
        <v>131366.15384615384</v>
      </c>
      <c r="F15" s="64"/>
    </row>
    <row r="16" spans="1:7" ht="15.75" thickBot="1" x14ac:dyDescent="0.3">
      <c r="C16" s="27"/>
      <c r="D16" s="27"/>
      <c r="E16" s="27"/>
      <c r="F16" s="6" t="s">
        <v>27</v>
      </c>
      <c r="G16" s="6" t="s">
        <v>16</v>
      </c>
    </row>
    <row r="17" spans="1:7" ht="15.75" thickBot="1" x14ac:dyDescent="0.3">
      <c r="A17" s="6" t="s">
        <v>14</v>
      </c>
      <c r="B17" s="45" t="s">
        <v>53</v>
      </c>
      <c r="C17" s="50">
        <v>12000</v>
      </c>
      <c r="D17" s="46">
        <v>0.35</v>
      </c>
      <c r="E17" s="51">
        <f>(1.1*C17)/(1-D17)</f>
        <v>20307.692307692309</v>
      </c>
      <c r="F17" s="47"/>
      <c r="G17" s="28" t="s">
        <v>62</v>
      </c>
    </row>
    <row r="18" spans="1:7" ht="15.75" thickBot="1" x14ac:dyDescent="0.3">
      <c r="A18" s="1"/>
      <c r="B18" s="48" t="s">
        <v>54</v>
      </c>
      <c r="C18" s="52"/>
      <c r="D18" s="53">
        <v>0</v>
      </c>
      <c r="E18" s="54">
        <f>C18</f>
        <v>0</v>
      </c>
    </row>
    <row r="19" spans="1:7" ht="30.75" thickBot="1" x14ac:dyDescent="0.3">
      <c r="A19" s="1"/>
      <c r="B19" s="80" t="s">
        <v>74</v>
      </c>
      <c r="C19" s="81">
        <v>480</v>
      </c>
      <c r="D19" s="46">
        <v>1</v>
      </c>
      <c r="E19" s="51">
        <f>C19*(1+D19)*3</f>
        <v>2880</v>
      </c>
    </row>
    <row r="20" spans="1:7" ht="15.75" thickBot="1" x14ac:dyDescent="0.3">
      <c r="A20" s="1"/>
      <c r="B20" s="49" t="s">
        <v>75</v>
      </c>
      <c r="C20" s="55">
        <v>225</v>
      </c>
      <c r="D20" s="46">
        <v>1</v>
      </c>
      <c r="E20" s="51">
        <f t="shared" ref="E20:E21" si="1">C20*(1+D20)</f>
        <v>450</v>
      </c>
    </row>
    <row r="21" spans="1:7" ht="15.75" thickBot="1" x14ac:dyDescent="0.3">
      <c r="A21" s="1"/>
      <c r="B21" s="49" t="s">
        <v>76</v>
      </c>
      <c r="C21" s="55">
        <v>1800</v>
      </c>
      <c r="D21" s="46">
        <v>1</v>
      </c>
      <c r="E21" s="51">
        <f t="shared" si="1"/>
        <v>3600</v>
      </c>
    </row>
    <row r="22" spans="1:7" ht="15.75" thickBot="1" x14ac:dyDescent="0.3">
      <c r="A22" s="1"/>
      <c r="B22" s="27"/>
      <c r="C22" s="58"/>
      <c r="D22" s="63" t="s">
        <v>49</v>
      </c>
      <c r="E22" s="60">
        <f>SUM(E17:E21)</f>
        <v>27237.692307692309</v>
      </c>
      <c r="F22" s="64"/>
    </row>
    <row r="23" spans="1:7" ht="15.75" thickBot="1" x14ac:dyDescent="0.3">
      <c r="B23" s="1"/>
      <c r="C23" s="58"/>
      <c r="D23" s="27"/>
      <c r="E23" s="58"/>
      <c r="F23" s="6" t="s">
        <v>27</v>
      </c>
      <c r="G23" s="6" t="s">
        <v>16</v>
      </c>
    </row>
    <row r="24" spans="1:7" ht="15.75" thickBot="1" x14ac:dyDescent="0.3">
      <c r="A24" s="6" t="s">
        <v>26</v>
      </c>
      <c r="B24" s="76" t="s">
        <v>55</v>
      </c>
      <c r="C24" s="50">
        <v>300</v>
      </c>
      <c r="D24" s="46">
        <v>1</v>
      </c>
      <c r="E24" s="51">
        <f>C24*(1+D24)</f>
        <v>600</v>
      </c>
      <c r="F24" s="47" t="s">
        <v>61</v>
      </c>
      <c r="G24" s="28" t="s">
        <v>62</v>
      </c>
    </row>
    <row r="25" spans="1:7" ht="15.75" thickBot="1" x14ac:dyDescent="0.3">
      <c r="B25" s="59" t="s">
        <v>60</v>
      </c>
      <c r="C25" s="55">
        <v>200</v>
      </c>
      <c r="D25" s="56">
        <v>1</v>
      </c>
      <c r="E25" s="57">
        <f>C25*(1+D25)</f>
        <v>400</v>
      </c>
    </row>
    <row r="26" spans="1:7" ht="15.75" thickBot="1" x14ac:dyDescent="0.3">
      <c r="D26" s="63" t="s">
        <v>49</v>
      </c>
      <c r="E26" s="77">
        <f>E24</f>
        <v>600</v>
      </c>
      <c r="F26" s="64"/>
    </row>
    <row r="28" spans="1:7" x14ac:dyDescent="0.25">
      <c r="A28" s="1"/>
    </row>
    <row r="29" spans="1:7" ht="15.75" thickBot="1" x14ac:dyDescent="0.3">
      <c r="A29" s="1"/>
      <c r="C29" s="1" t="s">
        <v>28</v>
      </c>
      <c r="D29" s="1" t="s">
        <v>29</v>
      </c>
      <c r="E29" s="1" t="s">
        <v>30</v>
      </c>
      <c r="F29" s="6" t="s">
        <v>27</v>
      </c>
      <c r="G29" s="6" t="s">
        <v>16</v>
      </c>
    </row>
    <row r="30" spans="1:7" ht="15.75" thickBot="1" x14ac:dyDescent="0.3">
      <c r="A30" s="6" t="s">
        <v>78</v>
      </c>
      <c r="B30" s="29" t="s">
        <v>81</v>
      </c>
      <c r="C30" s="28">
        <v>4</v>
      </c>
      <c r="D30" s="28">
        <v>4</v>
      </c>
      <c r="E30" s="28"/>
      <c r="F30" s="47">
        <v>42111</v>
      </c>
      <c r="G30" s="28" t="s">
        <v>62</v>
      </c>
    </row>
    <row r="31" spans="1:7" ht="15.75" thickBot="1" x14ac:dyDescent="0.3">
      <c r="A31" s="6" t="s">
        <v>79</v>
      </c>
      <c r="B31" s="29" t="s">
        <v>81</v>
      </c>
      <c r="C31" s="28">
        <v>4</v>
      </c>
      <c r="D31" s="28">
        <v>4</v>
      </c>
      <c r="E31" s="28"/>
      <c r="F31" s="28"/>
      <c r="G31" s="28"/>
    </row>
    <row r="32" spans="1:7" ht="15.75" thickBot="1" x14ac:dyDescent="0.3">
      <c r="A32" s="1"/>
      <c r="B32" s="29" t="s">
        <v>31</v>
      </c>
      <c r="C32" s="28"/>
      <c r="D32" s="28"/>
      <c r="E32" s="28"/>
      <c r="F32" s="28"/>
      <c r="G32" s="28"/>
    </row>
    <row r="33" spans="1:7" ht="15.75" thickBot="1" x14ac:dyDescent="0.3">
      <c r="A33" s="1"/>
      <c r="C33" s="6" t="s">
        <v>27</v>
      </c>
      <c r="D33" s="6" t="s">
        <v>16</v>
      </c>
      <c r="G33" s="27"/>
    </row>
    <row r="34" spans="1:7" ht="15.75" thickBot="1" x14ac:dyDescent="0.3">
      <c r="A34" s="6" t="s">
        <v>78</v>
      </c>
      <c r="B34" s="60">
        <f>SUM(C30:D30)*1800</f>
        <v>14400</v>
      </c>
      <c r="C34" s="47"/>
      <c r="D34" s="28"/>
    </row>
    <row r="35" spans="1:7" ht="15.75" thickBot="1" x14ac:dyDescent="0.3">
      <c r="A35" s="6" t="s">
        <v>79</v>
      </c>
      <c r="B35" s="83">
        <v>7200</v>
      </c>
    </row>
    <row r="36" spans="1:7" ht="15.75" thickBot="1" x14ac:dyDescent="0.3">
      <c r="A36" s="63" t="s">
        <v>49</v>
      </c>
      <c r="B36" s="62">
        <f>SUM(B34:B35)</f>
        <v>21600</v>
      </c>
      <c r="C36" s="64"/>
    </row>
    <row r="37" spans="1:7" ht="15.75" thickBot="1" x14ac:dyDescent="0.3">
      <c r="A37" s="1"/>
      <c r="B37" s="26"/>
      <c r="C37" s="6" t="s">
        <v>27</v>
      </c>
      <c r="D37" s="6" t="s">
        <v>16</v>
      </c>
    </row>
    <row r="38" spans="1:7" ht="15.75" thickBot="1" x14ac:dyDescent="0.3">
      <c r="A38" s="6" t="s">
        <v>58</v>
      </c>
      <c r="B38" s="60"/>
      <c r="C38" s="47"/>
      <c r="D38" s="28"/>
    </row>
    <row r="39" spans="1:7" ht="15.75" thickBot="1" x14ac:dyDescent="0.3">
      <c r="A39" s="6" t="s">
        <v>57</v>
      </c>
      <c r="B39" s="60"/>
      <c r="C39" s="78"/>
      <c r="D39" s="27"/>
    </row>
    <row r="40" spans="1:7" ht="15.75" thickBot="1" x14ac:dyDescent="0.3">
      <c r="A40" s="1" t="s">
        <v>56</v>
      </c>
      <c r="B40" s="60"/>
    </row>
    <row r="41" spans="1:7" ht="15.75" thickBot="1" x14ac:dyDescent="0.3">
      <c r="A41" s="1" t="s">
        <v>77</v>
      </c>
      <c r="B41" s="83">
        <v>11191</v>
      </c>
    </row>
    <row r="42" spans="1:7" ht="15.75" thickBot="1" x14ac:dyDescent="0.3">
      <c r="A42" s="82" t="s">
        <v>80</v>
      </c>
      <c r="B42" s="28">
        <v>6385</v>
      </c>
    </row>
    <row r="43" spans="1:7" ht="15.75" thickBot="1" x14ac:dyDescent="0.3">
      <c r="A43" s="82" t="s">
        <v>83</v>
      </c>
      <c r="B43" s="28">
        <v>81740</v>
      </c>
    </row>
    <row r="44" spans="1:7" ht="15.75" thickBot="1" x14ac:dyDescent="0.3">
      <c r="A44" s="63" t="s">
        <v>49</v>
      </c>
      <c r="B44" s="62">
        <f>SUM(B38:B43)</f>
        <v>99316</v>
      </c>
      <c r="C44" s="64"/>
    </row>
    <row r="45" spans="1:7" ht="15.75" thickBot="1" x14ac:dyDescent="0.3">
      <c r="B45" s="27"/>
      <c r="E45" t="s">
        <v>50</v>
      </c>
      <c r="F45" t="s">
        <v>51</v>
      </c>
    </row>
    <row r="46" spans="1:7" ht="15.75" thickBot="1" x14ac:dyDescent="0.3">
      <c r="A46" s="6" t="s">
        <v>15</v>
      </c>
      <c r="B46" s="61"/>
      <c r="D46" s="62">
        <f>B44+B36+E26+E22+E15</f>
        <v>280119.84615384613</v>
      </c>
      <c r="E46" s="64"/>
      <c r="F46" s="64"/>
    </row>
  </sheetData>
  <printOptions gridLines="1"/>
  <pageMargins left="0.7" right="0.7" top="0.75" bottom="0.75" header="0.3" footer="0.3"/>
  <pageSetup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Don Justham</cp:lastModifiedBy>
  <cp:lastPrinted>2015-04-20T20:55:25Z</cp:lastPrinted>
  <dcterms:created xsi:type="dcterms:W3CDTF">2013-10-01T11:31:33Z</dcterms:created>
  <dcterms:modified xsi:type="dcterms:W3CDTF">2015-04-20T21:07:25Z</dcterms:modified>
</cp:coreProperties>
</file>