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1" l="1"/>
  <c r="D18" i="1"/>
  <c r="D20" i="1"/>
  <c r="F31" i="1"/>
  <c r="I27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G36" i="1" l="1"/>
  <c r="F28" i="1"/>
  <c r="F29" i="1"/>
  <c r="F30" i="1"/>
  <c r="F27" i="1"/>
  <c r="F19" i="1"/>
  <c r="F20" i="1"/>
  <c r="F21" i="1"/>
  <c r="F18" i="1"/>
  <c r="F12" i="1"/>
  <c r="F14" i="1"/>
  <c r="F15" i="1"/>
  <c r="F13" i="1"/>
  <c r="F17" i="1"/>
  <c r="F11" i="1"/>
  <c r="G22" i="1"/>
  <c r="I18" i="1" l="1"/>
  <c r="G40" i="1"/>
  <c r="F36" i="1"/>
  <c r="I36" i="1" s="1"/>
  <c r="F22" i="1"/>
  <c r="I22" i="1" l="1"/>
  <c r="F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<sst xmlns="http://schemas.openxmlformats.org/spreadsheetml/2006/main" count="53" uniqueCount="47">
  <si>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</si>
  <si>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</si>
  <si>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</si>
  <si>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</si>
  <si>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</si>
  <si>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</si>
  <si>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</si>
  <si>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</si>
  <si>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</si>
  <si>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</si>
  <si>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</si>
  <si>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>Materials - Duct From Vendor</t>
  </si>
  <si>
    <t>Materials - Duct From Avani</t>
  </si>
  <si>
    <t xml:space="preserve">Material - Other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</si>
  <si>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</si>
  <si>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</si>
  <si>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</si>
  <si>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</si>
  <si>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</si>
  <si>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</si>
  <si>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</si>
  <si>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</si>
  <si>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</si>
  <si>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</si>
  <si>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</si>
  <si>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</si>
  <si>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</si>
  <si>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</si>
  <si>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</si>
  <si>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Freight</t>
  </si>
  <si>
    <t>NO</t>
  </si>
  <si>
    <t>Quoted by Sales</t>
  </si>
  <si>
    <t>Quoted by Eng</t>
  </si>
  <si>
    <t>Daniel</t>
  </si>
  <si>
    <t>Total Overnight Stays: 1</t>
  </si>
  <si>
    <t>Fred</t>
  </si>
  <si>
    <t>ThyssenKrupp Danville</t>
  </si>
  <si>
    <t>Install Jacob Tube to new GL-14 from ODR3000</t>
  </si>
  <si>
    <t xml:space="preserve">Airfare: Yes   </t>
  </si>
  <si>
    <t>5/10/12-5/11/12</t>
  </si>
  <si>
    <t>Danville, IL</t>
  </si>
  <si>
    <t>Rental Car</t>
  </si>
  <si>
    <t>Luggage</t>
  </si>
  <si>
    <t>Parking</t>
  </si>
  <si>
    <t>Absolent</t>
  </si>
  <si>
    <t>ODR-3000</t>
  </si>
  <si>
    <t>Duct Left on site for future 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</si>
</sst>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zoomScaleNormal="100" zoomScaleSheetLayoutView="115" workbookViewId="0">
      <selection activeCell="I18" sqref="I18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14.7109375" customWidth="1"/>
    <col min="5" max="5" width="11" bestFit="1" customWidth="1"/>
    <col min="6" max="6" width="10" customWidth="1"/>
    <col min="7" max="7" width="10.140625" bestFit="1" customWidth="1"/>
    <col min="8" max="8" width="10.140625" customWidth="1"/>
    <col min="9" max="9" width="14.42578125" bestFit="1" customWidth="1"/>
  </cols>
  <sheetData>
    <row r="2" spans="1:9" ht="15.75" x14ac:dyDescent="0.25">
      <c r="B2" s="1" t="s">
        <v>14</v>
      </c>
      <c r="C2" s="42">
        <v>18279</v>
      </c>
      <c r="D2" s="42"/>
      <c r="E2" s="1"/>
      <c r="F2" s="1" t="s">
        <v>0</v>
      </c>
      <c r="G2" s="30" t="s">
        <v>35</v>
      </c>
      <c r="H2" s="30"/>
      <c r="I2" s="19"/>
    </row>
    <row r="3" spans="1:9" ht="16.5" thickBot="1" x14ac:dyDescent="0.3">
      <c r="B3" s="1" t="s">
        <v>1</v>
      </c>
      <c r="C3" s="32" t="s">
        <v>36</v>
      </c>
      <c r="D3" s="32"/>
      <c r="E3" s="6"/>
      <c r="F3" s="1"/>
      <c r="G3" s="31"/>
      <c r="H3" s="31"/>
      <c r="I3" s="31"/>
    </row>
    <row r="4" spans="1:9" ht="15.75" x14ac:dyDescent="0.25">
      <c r="B4" s="39" t="s">
        <v>2</v>
      </c>
      <c r="C4" s="40"/>
      <c r="D4" s="40"/>
      <c r="E4" s="40"/>
      <c r="F4" s="40"/>
      <c r="G4" s="40"/>
      <c r="H4" s="40"/>
      <c r="I4" s="41"/>
    </row>
    <row r="5" spans="1:9" ht="15.75" x14ac:dyDescent="0.25">
      <c r="B5" s="33" t="s">
        <v>37</v>
      </c>
      <c r="C5" s="34"/>
      <c r="D5" s="34"/>
      <c r="E5" s="34"/>
      <c r="F5" s="34"/>
      <c r="G5" s="34"/>
      <c r="H5" s="34"/>
      <c r="I5" s="35"/>
    </row>
    <row r="6" spans="1:9" ht="16.5" thickBot="1" x14ac:dyDescent="0.3">
      <c r="B6" s="36"/>
      <c r="C6" s="37"/>
      <c r="D6" s="37"/>
      <c r="E6" s="37"/>
      <c r="F6" s="37"/>
      <c r="G6" s="37"/>
      <c r="H6" s="37"/>
      <c r="I6" s="38"/>
    </row>
    <row r="7" spans="1:9" ht="15.75" x14ac:dyDescent="0.25">
      <c r="C7" s="1" t="s">
        <v>15</v>
      </c>
      <c r="D7" s="1"/>
      <c r="E7" s="1"/>
      <c r="F7" s="3" t="s">
        <v>30</v>
      </c>
      <c r="G7" s="1"/>
      <c r="H7" s="1"/>
      <c r="I7" s="1"/>
    </row>
    <row r="8" spans="1:9" ht="15.75" x14ac:dyDescent="0.25">
      <c r="C8" s="1" t="s">
        <v>16</v>
      </c>
      <c r="F8" s="3" t="s">
        <v>30</v>
      </c>
      <c r="G8" s="1"/>
      <c r="H8" s="1"/>
      <c r="I8" s="1"/>
    </row>
    <row r="9" spans="1:9" ht="15.75" x14ac:dyDescent="0.25">
      <c r="C9" s="4" t="s">
        <v>17</v>
      </c>
      <c r="F9" s="3" t="s">
        <v>30</v>
      </c>
      <c r="G9" s="1"/>
      <c r="H9" s="1"/>
      <c r="I9" s="1"/>
    </row>
    <row r="10" spans="1:9" ht="33" customHeight="1" x14ac:dyDescent="0.25">
      <c r="A10" s="15" t="s">
        <v>26</v>
      </c>
      <c r="B10" s="2" t="s">
        <v>18</v>
      </c>
      <c r="C10" s="2" t="s">
        <v>19</v>
      </c>
      <c r="D10" s="5" t="s">
        <v>20</v>
      </c>
      <c r="E10" s="5" t="s">
        <v>3</v>
      </c>
      <c r="F10" s="5" t="s">
        <v>4</v>
      </c>
      <c r="G10" s="11" t="s">
        <v>31</v>
      </c>
      <c r="H10" s="11" t="s">
        <v>32</v>
      </c>
      <c r="I10" s="5" t="s">
        <v>5</v>
      </c>
    </row>
    <row r="11" spans="1:9" ht="15.75" x14ac:dyDescent="0.25">
      <c r="A11" s="15"/>
      <c r="B11" s="2" t="s">
        <v>44</v>
      </c>
      <c r="C11" s="5" t="s">
        <v>45</v>
      </c>
      <c r="D11" s="10">
        <v>16239</v>
      </c>
      <c r="E11" s="2">
        <v>2</v>
      </c>
      <c r="F11" s="10">
        <f>D11*E11</f>
        <v>32478</v>
      </c>
      <c r="G11" s="10">
        <v>50000</v>
      </c>
      <c r="H11" s="10"/>
      <c r="I11" s="9">
        <f>1-((F11-F14)/G11)</f>
        <v>0.35043999999999997</v>
      </c>
    </row>
    <row r="12" spans="1:9" ht="15.75" x14ac:dyDescent="0.25">
      <c r="A12" s="15"/>
      <c r="B12" s="2"/>
      <c r="C12" s="5"/>
      <c r="D12" s="10"/>
      <c r="E12" s="2"/>
      <c r="F12" s="10">
        <f>D12*E12</f>
        <v>0</v>
      </c>
      <c r="G12" s="10"/>
      <c r="H12" s="10"/>
      <c r="I12" s="9"/>
    </row>
    <row r="13" spans="1:9" ht="15.75" x14ac:dyDescent="0.25">
      <c r="A13" s="15"/>
      <c r="B13" s="12"/>
      <c r="C13" s="5"/>
      <c r="D13" s="10"/>
      <c r="E13" s="2"/>
      <c r="F13" s="10">
        <f>D13*E13</f>
        <v>0</v>
      </c>
      <c r="G13" s="10"/>
      <c r="H13" s="10"/>
      <c r="I13" s="9"/>
    </row>
    <row r="14" spans="1:9" ht="15.75" x14ac:dyDescent="0.25">
      <c r="A14" s="15"/>
      <c r="B14" s="2"/>
      <c r="C14" s="5"/>
      <c r="D14" s="10"/>
      <c r="E14" s="2"/>
      <c r="F14" s="10">
        <f t="shared" ref="F14:F17" si="0">D14*E14</f>
        <v>0</v>
      </c>
      <c r="G14" s="10"/>
      <c r="H14" s="10"/>
      <c r="I14" s="9"/>
    </row>
    <row r="15" spans="1:9" ht="15.75" x14ac:dyDescent="0.25">
      <c r="A15" s="15"/>
      <c r="B15" s="2"/>
      <c r="C15" s="5"/>
      <c r="D15" s="10"/>
      <c r="E15" s="2"/>
      <c r="F15" s="10">
        <f t="shared" si="0"/>
        <v>0</v>
      </c>
      <c r="G15" s="10"/>
      <c r="H15" s="10"/>
      <c r="I15" s="9"/>
    </row>
    <row r="16" spans="1:9" ht="15.75" x14ac:dyDescent="0.25">
      <c r="A16" s="15"/>
      <c r="H16" s="10"/>
      <c r="I16" s="9"/>
    </row>
    <row r="17" spans="1:9" ht="15.75" x14ac:dyDescent="0.25">
      <c r="A17" s="15"/>
      <c r="B17" s="2" t="s">
        <v>29</v>
      </c>
      <c r="C17" s="5"/>
      <c r="D17" s="10"/>
      <c r="E17" s="2"/>
      <c r="F17" s="10">
        <f t="shared" si="0"/>
        <v>0</v>
      </c>
      <c r="G17" s="10"/>
      <c r="H17" s="10"/>
      <c r="I17" s="9"/>
    </row>
    <row r="18" spans="1:9" ht="15.75" x14ac:dyDescent="0.25">
      <c r="A18" s="15"/>
      <c r="B18" s="17" t="s">
        <v>11</v>
      </c>
      <c r="C18" s="18"/>
      <c r="D18" s="10">
        <f>682.07+1733.29+125</f>
        <v>2540.36</v>
      </c>
      <c r="E18" s="2">
        <v>1</v>
      </c>
      <c r="F18" s="10">
        <f>D18</f>
        <v>2540.36</v>
      </c>
      <c r="G18" s="10">
        <v>4550</v>
      </c>
      <c r="H18" s="10"/>
      <c r="I18" s="9">
        <f>1-((SUM(F18:F20)-F21)/G18)</f>
        <v>0.43550329670329679</v>
      </c>
    </row>
    <row r="19" spans="1:9" ht="15.75" x14ac:dyDescent="0.25">
      <c r="A19" s="15"/>
      <c r="B19" s="17" t="s">
        <v>12</v>
      </c>
      <c r="C19" s="18"/>
      <c r="D19" s="10">
        <v>185.76</v>
      </c>
      <c r="E19" s="2">
        <v>1</v>
      </c>
      <c r="F19" s="10">
        <f t="shared" ref="F19:F21" si="1">D19</f>
        <v>185.76</v>
      </c>
      <c r="G19" s="10"/>
      <c r="H19" s="10"/>
      <c r="I19" s="9"/>
    </row>
    <row r="20" spans="1:9" ht="15.75" x14ac:dyDescent="0.25">
      <c r="A20" s="15"/>
      <c r="B20" s="17" t="s">
        <v>13</v>
      </c>
      <c r="C20" s="18"/>
      <c r="D20" s="10">
        <f>67.33+10.83</f>
        <v>78.16</v>
      </c>
      <c r="E20" s="2">
        <v>1</v>
      </c>
      <c r="F20" s="10">
        <f t="shared" si="1"/>
        <v>78.16</v>
      </c>
      <c r="G20" s="10"/>
      <c r="H20" s="10"/>
      <c r="I20" s="9"/>
    </row>
    <row r="21" spans="1:9" ht="15.75" x14ac:dyDescent="0.25">
      <c r="A21" s="15"/>
      <c r="B21" s="17" t="s">
        <v>46</v>
      </c>
      <c r="C21" s="18"/>
      <c r="D21" s="10">
        <v>235.82</v>
      </c>
      <c r="E21" s="2">
        <v>1</v>
      </c>
      <c r="F21" s="10">
        <f t="shared" si="1"/>
        <v>235.82</v>
      </c>
      <c r="G21" s="10"/>
      <c r="H21" s="10"/>
      <c r="I21" s="9"/>
    </row>
    <row r="22" spans="1:9" ht="26.25" x14ac:dyDescent="0.4">
      <c r="A22" s="15"/>
      <c r="B22" s="13" t="s">
        <v>24</v>
      </c>
      <c r="C22" s="14"/>
      <c r="D22" s="2"/>
      <c r="E22" s="2"/>
      <c r="F22" s="10">
        <f>SUM(F11:F20)-F21</f>
        <v>35046.460000000006</v>
      </c>
      <c r="G22" s="10">
        <f>SUM(G11:G20)</f>
        <v>54550</v>
      </c>
      <c r="H22" s="10"/>
      <c r="I22" s="9">
        <f t="shared" ref="I22" si="2">1-(F22/G22)</f>
        <v>0.35753510540788258</v>
      </c>
    </row>
    <row r="23" spans="1:9" ht="15.75" x14ac:dyDescent="0.25">
      <c r="B23" s="1" t="s">
        <v>6</v>
      </c>
      <c r="C23" s="1"/>
      <c r="D23" s="8" t="s">
        <v>39</v>
      </c>
      <c r="E23" s="8"/>
      <c r="F23" s="1"/>
      <c r="G23" s="1"/>
      <c r="H23" s="1"/>
      <c r="I23" s="1"/>
    </row>
    <row r="24" spans="1:9" ht="15.75" x14ac:dyDescent="0.25">
      <c r="B24" s="1" t="s">
        <v>7</v>
      </c>
      <c r="C24" s="19" t="s">
        <v>40</v>
      </c>
      <c r="D24" s="19"/>
      <c r="E24" s="19"/>
      <c r="F24" s="19"/>
      <c r="G24" s="19"/>
      <c r="H24" s="19"/>
      <c r="I24" s="19"/>
    </row>
    <row r="25" spans="1:9" ht="15.75" x14ac:dyDescent="0.25">
      <c r="B25" s="4" t="s">
        <v>25</v>
      </c>
      <c r="C25" s="20" t="s">
        <v>33</v>
      </c>
      <c r="D25" s="20"/>
      <c r="E25" s="20"/>
      <c r="F25" s="20"/>
      <c r="G25" s="20"/>
      <c r="H25" s="20"/>
      <c r="I25" s="20"/>
    </row>
    <row r="26" spans="1:9" ht="37.5" customHeight="1" x14ac:dyDescent="0.25">
      <c r="A26" s="15" t="s">
        <v>27</v>
      </c>
      <c r="B26" s="2" t="s">
        <v>8</v>
      </c>
      <c r="C26" s="2"/>
      <c r="D26" s="5" t="s">
        <v>9</v>
      </c>
      <c r="E26" s="5" t="s">
        <v>3</v>
      </c>
      <c r="F26" s="5" t="s">
        <v>4</v>
      </c>
      <c r="G26" s="7" t="s">
        <v>21</v>
      </c>
      <c r="H26" s="7"/>
      <c r="I26" s="5" t="s">
        <v>5</v>
      </c>
    </row>
    <row r="27" spans="1:9" ht="15.75" x14ac:dyDescent="0.25">
      <c r="A27" s="15"/>
      <c r="B27" s="17" t="s">
        <v>22</v>
      </c>
      <c r="C27" s="18"/>
      <c r="D27" s="2">
        <v>62</v>
      </c>
      <c r="E27" s="5">
        <v>19.5</v>
      </c>
      <c r="F27" s="10">
        <f>D27*E27</f>
        <v>1209</v>
      </c>
      <c r="G27" s="10">
        <v>4200</v>
      </c>
      <c r="H27" s="10"/>
      <c r="I27" s="9">
        <f>1-((F27+F28)/(G27+G29))</f>
        <v>0.73867768595041317</v>
      </c>
    </row>
    <row r="28" spans="1:9" ht="15.75" x14ac:dyDescent="0.25">
      <c r="A28" s="15"/>
      <c r="B28" s="17" t="s">
        <v>23</v>
      </c>
      <c r="C28" s="18"/>
      <c r="D28" s="2">
        <v>62</v>
      </c>
      <c r="E28" s="5">
        <v>6</v>
      </c>
      <c r="F28" s="10">
        <f t="shared" ref="F28:F31" si="3">D28*E28</f>
        <v>372</v>
      </c>
      <c r="G28" s="10"/>
      <c r="H28" s="10"/>
      <c r="I28" s="9"/>
    </row>
    <row r="29" spans="1:9" ht="15.75" x14ac:dyDescent="0.25">
      <c r="A29" s="15"/>
      <c r="B29" s="17" t="s">
        <v>10</v>
      </c>
      <c r="C29" s="18"/>
      <c r="D29" s="2"/>
      <c r="E29" s="2"/>
      <c r="F29" s="10">
        <f t="shared" si="3"/>
        <v>0</v>
      </c>
      <c r="G29" s="10">
        <v>1850</v>
      </c>
      <c r="H29" s="10"/>
      <c r="I29" s="2"/>
    </row>
    <row r="30" spans="1:9" ht="15.75" x14ac:dyDescent="0.25">
      <c r="A30" s="15"/>
      <c r="B30" s="17" t="s">
        <v>38</v>
      </c>
      <c r="C30" s="18"/>
      <c r="D30" s="43">
        <v>587.6</v>
      </c>
      <c r="E30" s="2"/>
      <c r="F30" s="10">
        <f t="shared" si="3"/>
        <v>0</v>
      </c>
      <c r="G30" s="10"/>
      <c r="H30" s="10"/>
      <c r="I30" s="2"/>
    </row>
    <row r="31" spans="1:9" ht="15.75" x14ac:dyDescent="0.25">
      <c r="A31" s="15"/>
      <c r="B31" s="17" t="s">
        <v>34</v>
      </c>
      <c r="C31" s="18"/>
      <c r="D31" s="43">
        <v>93.5</v>
      </c>
      <c r="E31" s="2"/>
      <c r="F31" s="10">
        <f t="shared" si="3"/>
        <v>0</v>
      </c>
      <c r="G31" s="10"/>
      <c r="H31" s="10"/>
      <c r="I31" s="2"/>
    </row>
    <row r="32" spans="1:9" ht="15.75" x14ac:dyDescent="0.25">
      <c r="A32" s="15"/>
      <c r="B32" s="2" t="s">
        <v>41</v>
      </c>
      <c r="C32" s="2"/>
      <c r="D32" s="2">
        <v>264.39</v>
      </c>
      <c r="E32" s="2"/>
      <c r="F32" s="10"/>
      <c r="G32" s="10"/>
      <c r="H32" s="10"/>
      <c r="I32" s="2"/>
    </row>
    <row r="33" spans="1:9" ht="15.75" x14ac:dyDescent="0.25">
      <c r="A33" s="15"/>
      <c r="B33" s="2" t="s">
        <v>42</v>
      </c>
      <c r="C33" s="2"/>
      <c r="D33" s="43">
        <v>100</v>
      </c>
      <c r="E33" s="2"/>
      <c r="F33" s="10"/>
      <c r="G33" s="10"/>
      <c r="H33" s="10"/>
      <c r="I33" s="2"/>
    </row>
    <row r="34" spans="1:9" ht="15.75" x14ac:dyDescent="0.25">
      <c r="A34" s="15"/>
      <c r="B34" s="2" t="s">
        <v>43</v>
      </c>
      <c r="C34" s="2"/>
      <c r="D34" s="43">
        <v>17</v>
      </c>
      <c r="E34" s="2"/>
      <c r="F34" s="10"/>
      <c r="G34" s="10"/>
      <c r="H34" s="10"/>
      <c r="I34" s="2"/>
    </row>
    <row r="35" spans="1:9" ht="15.75" x14ac:dyDescent="0.25">
      <c r="A35" s="15"/>
      <c r="B35" s="2"/>
      <c r="C35" s="2"/>
      <c r="D35" s="2"/>
      <c r="E35" s="2"/>
      <c r="F35" s="10"/>
      <c r="G35" s="10"/>
      <c r="H35" s="10"/>
      <c r="I35" s="2"/>
    </row>
    <row r="36" spans="1:9" ht="26.25" x14ac:dyDescent="0.4">
      <c r="A36" s="15"/>
      <c r="B36" s="13" t="s">
        <v>24</v>
      </c>
      <c r="C36" s="14"/>
      <c r="D36" s="2"/>
      <c r="E36" s="2"/>
      <c r="F36" s="10">
        <f>SUM(F27:F34)</f>
        <v>1581</v>
      </c>
      <c r="G36" s="10">
        <f>SUM(G27:G34)</f>
        <v>6050</v>
      </c>
      <c r="H36" s="10"/>
      <c r="I36" s="9">
        <f>1-(F36/G36)</f>
        <v>0.73867768595041317</v>
      </c>
    </row>
    <row r="37" spans="1:9" ht="15.75" customHeight="1" x14ac:dyDescent="0.25">
      <c r="A37" s="16"/>
      <c r="B37" s="21"/>
      <c r="C37" s="22"/>
      <c r="D37" s="22"/>
      <c r="E37" s="22"/>
      <c r="F37" s="22"/>
      <c r="G37" s="22"/>
      <c r="H37" s="22"/>
      <c r="I37" s="23"/>
    </row>
    <row r="38" spans="1:9" ht="15.75" customHeight="1" x14ac:dyDescent="0.25">
      <c r="A38" s="16"/>
      <c r="B38" s="24"/>
      <c r="C38" s="25"/>
      <c r="D38" s="25"/>
      <c r="E38" s="25"/>
      <c r="F38" s="25"/>
      <c r="G38" s="25"/>
      <c r="H38" s="25"/>
      <c r="I38" s="26"/>
    </row>
    <row r="39" spans="1:9" ht="15.75" customHeight="1" x14ac:dyDescent="0.25">
      <c r="B39" s="27"/>
      <c r="C39" s="28"/>
      <c r="D39" s="28"/>
      <c r="E39" s="28"/>
      <c r="F39" s="28"/>
      <c r="G39" s="28"/>
      <c r="H39" s="28"/>
      <c r="I39" s="29"/>
    </row>
    <row r="40" spans="1:9" ht="26.25" x14ac:dyDescent="0.4">
      <c r="B40" s="13" t="s">
        <v>28</v>
      </c>
      <c r="C40" s="14"/>
      <c r="D40" s="2"/>
      <c r="E40" s="2"/>
      <c r="F40" s="10">
        <f>F36+F22</f>
        <v>36627.460000000006</v>
      </c>
      <c r="G40" s="10">
        <f>G36+G22</f>
        <v>60600</v>
      </c>
      <c r="H40" s="10"/>
      <c r="I40" s="9">
        <f>1-(F40/G40)</f>
        <v>0.39558646864686453</v>
      </c>
    </row>
  </sheetData>
  <mergeCells count="24">
    <mergeCell ref="B37:I39"/>
    <mergeCell ref="G2:I2"/>
    <mergeCell ref="G3:I3"/>
    <mergeCell ref="C3:D3"/>
    <mergeCell ref="B5:I5"/>
    <mergeCell ref="B6:I6"/>
    <mergeCell ref="B4:I4"/>
    <mergeCell ref="C2:D2"/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2012-05-15T15:04:07Z</cp:lastPrinted>
  <dcterms:created xsi:type="dcterms:W3CDTF">2012-01-02T19:49:58Z</dcterms:created>
  <dcterms:modified xsi:type="dcterms:W3CDTF">2012-05-15T15:04:14Z</dcterms:modified>
</cp:coreProperties>
</file>