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9555" windowHeight="2070" firstSheet="1" activeTab="3"/>
  </bookViews>
  <sheets>
    <sheet name="Western Precept" sheetId="1" r:id="rId1"/>
    <sheet name="Evo Collector" sheetId="2" r:id="rId2"/>
    <sheet name="South Sly" sheetId="3" r:id="rId3"/>
    <sheet name="Line 3 Sly" sheetId="4" r:id="rId4"/>
    <sheet name="Fume Extraction" sheetId="5" r:id="rId5"/>
  </sheets>
  <calcPr calcId="145621"/>
</workbook>
</file>

<file path=xl/calcChain.xml><?xml version="1.0" encoding="utf-8"?>
<calcChain xmlns="http://schemas.openxmlformats.org/spreadsheetml/2006/main">
  <c r="L14" i="5" l="1"/>
  <c r="L13" i="5"/>
  <c r="L8" i="5"/>
  <c r="G7" i="5"/>
  <c r="D9" i="5"/>
  <c r="P6" i="5" l="1"/>
  <c r="P7" i="5"/>
  <c r="P8" i="5"/>
  <c r="P9" i="5"/>
  <c r="P10" i="5"/>
  <c r="P11" i="5"/>
  <c r="P12" i="5"/>
  <c r="P5" i="5"/>
  <c r="L11" i="5"/>
  <c r="L10" i="5"/>
  <c r="L9" i="5"/>
  <c r="G11" i="5"/>
  <c r="G8" i="5"/>
  <c r="G9" i="5"/>
  <c r="G10" i="5"/>
  <c r="D17" i="5"/>
  <c r="D16" i="5"/>
  <c r="D15" i="5"/>
  <c r="D14" i="5"/>
  <c r="D13" i="5"/>
  <c r="D12" i="5"/>
  <c r="D11" i="5"/>
  <c r="D10" i="5"/>
  <c r="G6" i="5"/>
  <c r="G5" i="5"/>
  <c r="D8" i="5"/>
  <c r="D7" i="5"/>
  <c r="D6" i="5"/>
  <c r="D5" i="5"/>
  <c r="D18" i="5" l="1"/>
  <c r="J4" i="5" s="1"/>
  <c r="G12" i="5"/>
  <c r="J5" i="5" s="1"/>
  <c r="P4" i="4"/>
  <c r="O4" i="4"/>
  <c r="J15" i="4"/>
  <c r="J14" i="4"/>
  <c r="J13" i="4"/>
  <c r="J12" i="4"/>
  <c r="J11" i="4"/>
  <c r="J10" i="4"/>
  <c r="J9" i="4"/>
  <c r="J8" i="4"/>
  <c r="J7" i="4"/>
  <c r="J6" i="4"/>
  <c r="J5" i="4"/>
  <c r="G10" i="4"/>
  <c r="G9" i="4"/>
  <c r="G8" i="4"/>
  <c r="G7" i="4"/>
  <c r="G6" i="4"/>
  <c r="G5" i="4"/>
  <c r="D13" i="4"/>
  <c r="D12" i="4"/>
  <c r="D11" i="4"/>
  <c r="D10" i="4"/>
  <c r="D9" i="4"/>
  <c r="D8" i="4"/>
  <c r="D7" i="4"/>
  <c r="D6" i="4"/>
  <c r="D5" i="4"/>
  <c r="G6" i="3"/>
  <c r="G7" i="3"/>
  <c r="D11" i="3"/>
  <c r="G5" i="3"/>
  <c r="L6" i="2"/>
  <c r="K6" i="2"/>
  <c r="G13" i="2"/>
  <c r="D16" i="2"/>
  <c r="K5" i="1"/>
  <c r="D8" i="3"/>
  <c r="D7" i="3"/>
  <c r="D6" i="3"/>
  <c r="D5" i="3"/>
  <c r="K5" i="2"/>
  <c r="J5" i="2"/>
  <c r="L5" i="2" s="1"/>
  <c r="J6" i="2"/>
  <c r="K4" i="2"/>
  <c r="J4" i="2"/>
  <c r="G10" i="2"/>
  <c r="G9" i="2"/>
  <c r="G8" i="2"/>
  <c r="G7" i="2"/>
  <c r="G11" i="2" s="1"/>
  <c r="G6" i="2"/>
  <c r="G5" i="2"/>
  <c r="D13" i="2"/>
  <c r="D12" i="2"/>
  <c r="D11" i="2"/>
  <c r="D10" i="2"/>
  <c r="D9" i="2"/>
  <c r="D8" i="2"/>
  <c r="D7" i="2"/>
  <c r="D6" i="2"/>
  <c r="D5" i="2"/>
  <c r="D14" i="2" s="1"/>
  <c r="L5" i="1"/>
  <c r="J5" i="1"/>
  <c r="G5" i="1"/>
  <c r="G6" i="1"/>
  <c r="G7" i="1"/>
  <c r="G8" i="1"/>
  <c r="G9" i="1"/>
  <c r="G1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5" i="1"/>
  <c r="G11" i="1" l="1"/>
  <c r="G13" i="1" s="1"/>
  <c r="K6" i="1" s="1"/>
  <c r="K4" i="1"/>
  <c r="D22" i="1"/>
  <c r="G11" i="4"/>
  <c r="N4" i="4" s="1"/>
  <c r="J16" i="4"/>
  <c r="D14" i="4"/>
  <c r="M4" i="4" s="1"/>
  <c r="D9" i="3"/>
  <c r="D24" i="1" l="1"/>
  <c r="J6" i="1" s="1"/>
  <c r="J4" i="1"/>
  <c r="L4" i="1" s="1"/>
  <c r="P6" i="4"/>
  <c r="L4" i="2"/>
  <c r="J6" i="5"/>
  <c r="L12" i="5" l="1"/>
  <c r="L6" i="1"/>
</calcChain>
</file>

<file path=xl/sharedStrings.xml><?xml version="1.0" encoding="utf-8"?>
<sst xmlns="http://schemas.openxmlformats.org/spreadsheetml/2006/main" count="207" uniqueCount="66">
  <si>
    <t>Western Precept</t>
  </si>
  <si>
    <t>Floor 3</t>
  </si>
  <si>
    <t>Duct Size</t>
  </si>
  <si>
    <t>Location</t>
  </si>
  <si>
    <t>CFM Required</t>
  </si>
  <si>
    <t>Line 1 Oddball Bin Tripper</t>
  </si>
  <si>
    <t>Floor 2</t>
  </si>
  <si>
    <t>Dust Dropper #1</t>
  </si>
  <si>
    <t>Line 1 Scrap Scale</t>
  </si>
  <si>
    <t>Bag Feed</t>
  </si>
  <si>
    <t>Bin Dumps</t>
  </si>
  <si>
    <t>Line 1 Breaker</t>
  </si>
  <si>
    <t>FPM Desired</t>
  </si>
  <si>
    <t>Trolley Conveyor</t>
  </si>
  <si>
    <t>Scrap Bin Tipper</t>
  </si>
  <si>
    <t>Total:</t>
  </si>
  <si>
    <t>Recorded:</t>
  </si>
  <si>
    <t>Difference:</t>
  </si>
  <si>
    <t>Bin Dump</t>
  </si>
  <si>
    <t>Farrel Mixer</t>
  </si>
  <si>
    <t>Total Needed:</t>
  </si>
  <si>
    <t>EVO Collector</t>
  </si>
  <si>
    <t>Regrind Hopper</t>
  </si>
  <si>
    <t>Conveyor Transfer</t>
  </si>
  <si>
    <t>Weighing Table</t>
  </si>
  <si>
    <t>Bulk Bag Feed</t>
  </si>
  <si>
    <t>Trolley Station 7</t>
  </si>
  <si>
    <t>Trolley Station 2</t>
  </si>
  <si>
    <t>Trolley Station 6</t>
  </si>
  <si>
    <t>Trolley Station 1</t>
  </si>
  <si>
    <t>Trolley Station 4</t>
  </si>
  <si>
    <t>Trolley Station 3</t>
  </si>
  <si>
    <t>South Sly</t>
  </si>
  <si>
    <t>Floor 1</t>
  </si>
  <si>
    <t>Mottle Mill</t>
  </si>
  <si>
    <t>Note: South Sly connects to Western Precept and EVO on floor two for backup.</t>
  </si>
  <si>
    <t>-</t>
  </si>
  <si>
    <t>Material Feed Blender</t>
  </si>
  <si>
    <t>Mixer Feed</t>
  </si>
  <si>
    <t>Line 3 Conveyor</t>
  </si>
  <si>
    <t>Hood Line 3</t>
  </si>
  <si>
    <t>Line 3 Mill</t>
  </si>
  <si>
    <t>Grinder</t>
  </si>
  <si>
    <t>Line-3 Sly</t>
  </si>
  <si>
    <t>Fan Rated for 22,528 CFM @ 13" SP.</t>
  </si>
  <si>
    <t>Static Pressure measured at 4.00" SP before collector, 7.00" SP after collector.</t>
  </si>
  <si>
    <t>Static Pressure measured at 7.00" SP before collector.</t>
  </si>
  <si>
    <t>Static Pressure measured at 7.50" SP before collector from floor 2</t>
  </si>
  <si>
    <t>Static Pressure measured at 10.00" SP before collector from floor 3</t>
  </si>
  <si>
    <t>Static Pressure measured at 2.25" SP before collector from floor 2</t>
  </si>
  <si>
    <t>Static Pressure measured at 2.50" SP before collector from floor 3</t>
  </si>
  <si>
    <t>Fume Extraction</t>
  </si>
  <si>
    <t>Farrel Mixer - Line 3 Sly</t>
  </si>
  <si>
    <t>Farrel Mixer - Western Precept</t>
  </si>
  <si>
    <t>Farrel Mixer - EVO Collector</t>
  </si>
  <si>
    <t>Line 3 Hood</t>
  </si>
  <si>
    <t>Mottle Mill - South Sly</t>
  </si>
  <si>
    <t>Total</t>
  </si>
  <si>
    <t>CFM</t>
  </si>
  <si>
    <t>WP</t>
  </si>
  <si>
    <t>EVO</t>
  </si>
  <si>
    <t>SS</t>
  </si>
  <si>
    <t>L3S</t>
  </si>
  <si>
    <t>FE</t>
  </si>
  <si>
    <t xml:space="preserve">Per 4000 FPM </t>
  </si>
  <si>
    <t>Diameter (in)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</si>
</sst>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9" xfId="0" applyBorder="1"/>
    <xf numFmtId="1" fontId="0" fillId="0" borderId="10" xfId="0" applyNumberFormat="1" applyBorder="1"/>
    <xf numFmtId="0" fontId="0" fillId="0" borderId="11" xfId="0" applyBorder="1"/>
    <xf numFmtId="43" fontId="0" fillId="0" borderId="10" xfId="1" applyFont="1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6" xfId="0" applyBorder="1"/>
    <xf numFmtId="43" fontId="0" fillId="0" borderId="10" xfId="0" applyNumberForma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Fill="1" applyBorder="1"/>
    <xf numFmtId="0" fontId="2" fillId="0" borderId="21" xfId="0" applyFont="1" applyBorder="1"/>
    <xf numFmtId="1" fontId="0" fillId="0" borderId="4" xfId="0" applyNumberFormat="1" applyBorder="1"/>
    <xf numFmtId="0" fontId="0" fillId="0" borderId="22" xfId="0" applyBorder="1"/>
    <xf numFmtId="1" fontId="0" fillId="0" borderId="0" xfId="0" applyNumberFormat="1" applyBorder="1"/>
    <xf numFmtId="0" fontId="2" fillId="0" borderId="4" xfId="0" applyFont="1" applyBorder="1"/>
    <xf numFmtId="43" fontId="0" fillId="3" borderId="14" xfId="0" applyNumberFormat="1" applyFill="1" applyBorder="1"/>
    <xf numFmtId="0" fontId="0" fillId="0" borderId="25" xfId="0" applyBorder="1"/>
    <xf numFmtId="0" fontId="2" fillId="0" borderId="0" xfId="0" applyFont="1" applyBorder="1"/>
    <xf numFmtId="0" fontId="4" fillId="0" borderId="0" xfId="0" applyFont="1" applyBorder="1" applyAlignment="1"/>
    <xf numFmtId="0" fontId="2" fillId="0" borderId="0" xfId="0" applyFont="1" applyBorder="1" applyAlignment="1"/>
    <xf numFmtId="0" fontId="0" fillId="0" borderId="1" xfId="0" applyFill="1" applyBorder="1"/>
    <xf numFmtId="0" fontId="0" fillId="0" borderId="9" xfId="0" applyFill="1" applyBorder="1"/>
    <xf numFmtId="164" fontId="0" fillId="0" borderId="14" xfId="1" applyNumberFormat="1" applyFont="1" applyBorder="1"/>
    <xf numFmtId="164" fontId="0" fillId="0" borderId="29" xfId="1" applyNumberFormat="1" applyFont="1" applyBorder="1"/>
    <xf numFmtId="164" fontId="0" fillId="0" borderId="1" xfId="1" applyNumberFormat="1" applyFont="1" applyBorder="1"/>
    <xf numFmtId="164" fontId="0" fillId="0" borderId="10" xfId="0" applyNumberFormat="1" applyBorder="1"/>
    <xf numFmtId="164" fontId="0" fillId="0" borderId="1" xfId="1" quotePrefix="1" applyNumberFormat="1" applyFont="1" applyBorder="1" applyAlignment="1">
      <alignment horizontal="center" vertical="center"/>
    </xf>
    <xf numFmtId="164" fontId="0" fillId="0" borderId="13" xfId="1" quotePrefix="1" applyNumberFormat="1" applyFont="1" applyBorder="1" applyAlignment="1">
      <alignment horizontal="center" vertical="center"/>
    </xf>
    <xf numFmtId="164" fontId="0" fillId="2" borderId="14" xfId="0" applyNumberFormat="1" applyFill="1" applyBorder="1"/>
    <xf numFmtId="164" fontId="0" fillId="0" borderId="10" xfId="1" applyNumberFormat="1" applyFont="1" applyBorder="1"/>
    <xf numFmtId="164" fontId="0" fillId="3" borderId="14" xfId="0" applyNumberFormat="1" applyFill="1" applyBorder="1"/>
    <xf numFmtId="164" fontId="3" fillId="3" borderId="13" xfId="0" applyNumberFormat="1" applyFont="1" applyFill="1" applyBorder="1"/>
    <xf numFmtId="164" fontId="3" fillId="2" borderId="13" xfId="0" applyNumberFormat="1" applyFont="1" applyFill="1" applyBorder="1"/>
    <xf numFmtId="164" fontId="0" fillId="2" borderId="10" xfId="0" applyNumberFormat="1" applyFill="1" applyBorder="1"/>
    <xf numFmtId="164" fontId="3" fillId="2" borderId="14" xfId="0" applyNumberFormat="1" applyFont="1" applyFill="1" applyBorder="1"/>
    <xf numFmtId="164" fontId="0" fillId="2" borderId="1" xfId="1" applyNumberFormat="1" applyFont="1" applyFill="1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1" fontId="0" fillId="0" borderId="14" xfId="0" applyNumberFormat="1" applyBorder="1"/>
    <xf numFmtId="0" fontId="0" fillId="0" borderId="21" xfId="0" applyFill="1" applyBorder="1"/>
    <xf numFmtId="0" fontId="0" fillId="0" borderId="30" xfId="0" applyBorder="1"/>
    <xf numFmtId="0" fontId="0" fillId="0" borderId="23" xfId="0" applyBorder="1"/>
    <xf numFmtId="9" fontId="0" fillId="0" borderId="0" xfId="2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opLeftCell="G1" workbookViewId="0">
      <selection activeCell="I3" sqref="I3:L6"/>
    </sheetView>
  </sheetViews>
  <sheetFormatPr defaultRowHeight="15" x14ac:dyDescent="0.25"/>
  <cols>
    <col min="2" max="2" width="24.140625" bestFit="1" customWidth="1"/>
    <col min="3" max="3" width="11" bestFit="1" customWidth="1"/>
    <col min="4" max="4" width="13.7109375" bestFit="1" customWidth="1"/>
    <col min="5" max="5" width="27.28515625" bestFit="1" customWidth="1"/>
    <col min="6" max="6" width="11" bestFit="1" customWidth="1"/>
    <col min="7" max="7" width="13.7109375" bestFit="1" customWidth="1"/>
    <col min="9" max="9" width="13.7109375" bestFit="1" customWidth="1"/>
    <col min="10" max="10" width="8" bestFit="1" customWidth="1"/>
    <col min="11" max="11" width="7.7109375" bestFit="1" customWidth="1"/>
    <col min="12" max="12" width="16.140625" bestFit="1" customWidth="1"/>
  </cols>
  <sheetData>
    <row r="1" spans="2:12" ht="15.75" thickBot="1" x14ac:dyDescent="0.3"/>
    <row r="2" spans="2:12" ht="32.25" thickBot="1" x14ac:dyDescent="0.55000000000000004">
      <c r="B2" s="58" t="s">
        <v>0</v>
      </c>
      <c r="C2" s="59"/>
      <c r="D2" s="59"/>
      <c r="E2" s="59"/>
      <c r="F2" s="59"/>
      <c r="G2" s="60"/>
    </row>
    <row r="3" spans="2:12" x14ac:dyDescent="0.25">
      <c r="B3" s="55" t="s">
        <v>1</v>
      </c>
      <c r="C3" s="56"/>
      <c r="D3" s="57"/>
      <c r="E3" s="55" t="s">
        <v>6</v>
      </c>
      <c r="F3" s="56"/>
      <c r="G3" s="57"/>
      <c r="I3" s="17"/>
      <c r="J3" s="19" t="s">
        <v>1</v>
      </c>
      <c r="K3" s="19" t="s">
        <v>6</v>
      </c>
      <c r="L3" s="20" t="s">
        <v>0</v>
      </c>
    </row>
    <row r="4" spans="2:12" x14ac:dyDescent="0.25">
      <c r="B4" s="8" t="s">
        <v>3</v>
      </c>
      <c r="C4" s="1" t="s">
        <v>2</v>
      </c>
      <c r="D4" s="9" t="s">
        <v>4</v>
      </c>
      <c r="E4" s="8" t="s">
        <v>3</v>
      </c>
      <c r="F4" s="1" t="s">
        <v>2</v>
      </c>
      <c r="G4" s="9" t="s">
        <v>4</v>
      </c>
      <c r="I4" s="21" t="s">
        <v>20</v>
      </c>
      <c r="J4" s="36">
        <f>D22</f>
        <v>12937.253080407965</v>
      </c>
      <c r="K4" s="36">
        <f>G11</f>
        <v>7155.8499331767507</v>
      </c>
      <c r="L4" s="37">
        <f>SUM(J4:K4)</f>
        <v>20093.103013584718</v>
      </c>
    </row>
    <row r="5" spans="2:12" x14ac:dyDescent="0.25">
      <c r="B5" s="10" t="s">
        <v>5</v>
      </c>
      <c r="C5" s="2">
        <v>8</v>
      </c>
      <c r="D5" s="11">
        <f t="shared" ref="D5:D21" si="0">((PI()*(C5^2)/4)/144)*$C$26</f>
        <v>1396.2634015954636</v>
      </c>
      <c r="E5" s="10" t="s">
        <v>18</v>
      </c>
      <c r="F5" s="2">
        <v>8</v>
      </c>
      <c r="G5" s="11">
        <f t="shared" ref="G5:G10" si="1">((PI()*(F5^2)/4)/144)*$C$26</f>
        <v>1396.2634015954636</v>
      </c>
      <c r="I5" s="8" t="s">
        <v>16</v>
      </c>
      <c r="J5" s="36">
        <f t="shared" ref="J5:J6" si="2">D23</f>
        <v>6460</v>
      </c>
      <c r="K5" s="36">
        <f>G12</f>
        <v>3400</v>
      </c>
      <c r="L5" s="37">
        <f>SUM(J5:K5)</f>
        <v>9860</v>
      </c>
    </row>
    <row r="6" spans="2:12" ht="15.75" thickBot="1" x14ac:dyDescent="0.3">
      <c r="B6" s="10" t="s">
        <v>5</v>
      </c>
      <c r="C6" s="2">
        <v>8</v>
      </c>
      <c r="D6" s="11">
        <f t="shared" si="0"/>
        <v>1396.2634015954636</v>
      </c>
      <c r="E6" s="10" t="s">
        <v>19</v>
      </c>
      <c r="F6" s="2">
        <v>6</v>
      </c>
      <c r="G6" s="11">
        <f t="shared" si="1"/>
        <v>785.39816339744823</v>
      </c>
      <c r="I6" s="22" t="s">
        <v>17</v>
      </c>
      <c r="J6" s="44">
        <f t="shared" si="2"/>
        <v>-6477.2530804079652</v>
      </c>
      <c r="K6" s="47">
        <f>G13</f>
        <v>-3755.8499331767507</v>
      </c>
      <c r="L6" s="40">
        <f>L5-L4</f>
        <v>-10233.103013584718</v>
      </c>
    </row>
    <row r="7" spans="2:12" x14ac:dyDescent="0.25">
      <c r="B7" s="10" t="s">
        <v>7</v>
      </c>
      <c r="C7" s="2">
        <v>8</v>
      </c>
      <c r="D7" s="11">
        <f t="shared" si="0"/>
        <v>1396.2634015954636</v>
      </c>
      <c r="E7" s="10" t="s">
        <v>19</v>
      </c>
      <c r="F7" s="2">
        <v>8</v>
      </c>
      <c r="G7" s="11">
        <f t="shared" si="1"/>
        <v>1396.2634015954636</v>
      </c>
    </row>
    <row r="8" spans="2:12" x14ac:dyDescent="0.25">
      <c r="B8" s="10" t="s">
        <v>8</v>
      </c>
      <c r="C8" s="2">
        <v>8</v>
      </c>
      <c r="D8" s="11">
        <f t="shared" si="0"/>
        <v>1396.2634015954636</v>
      </c>
      <c r="E8" s="10" t="s">
        <v>19</v>
      </c>
      <c r="F8" s="2">
        <v>8</v>
      </c>
      <c r="G8" s="11">
        <f t="shared" si="1"/>
        <v>1396.2634015954636</v>
      </c>
    </row>
    <row r="9" spans="2:12" ht="15.75" thickBot="1" x14ac:dyDescent="0.3">
      <c r="B9" s="10" t="s">
        <v>9</v>
      </c>
      <c r="C9" s="2">
        <v>5</v>
      </c>
      <c r="D9" s="11">
        <f t="shared" si="0"/>
        <v>545.41539124822805</v>
      </c>
      <c r="E9" s="10" t="s">
        <v>19</v>
      </c>
      <c r="F9" s="2">
        <v>6</v>
      </c>
      <c r="G9" s="11">
        <f t="shared" si="1"/>
        <v>785.39816339744823</v>
      </c>
    </row>
    <row r="10" spans="2:12" x14ac:dyDescent="0.25">
      <c r="B10" s="10" t="s">
        <v>10</v>
      </c>
      <c r="C10" s="2">
        <v>6</v>
      </c>
      <c r="D10" s="11">
        <f t="shared" si="0"/>
        <v>785.39816339744823</v>
      </c>
      <c r="E10" s="10" t="s">
        <v>19</v>
      </c>
      <c r="F10" s="2">
        <v>8</v>
      </c>
      <c r="G10" s="11">
        <f t="shared" si="1"/>
        <v>1396.2634015954636</v>
      </c>
      <c r="I10" s="61" t="s">
        <v>49</v>
      </c>
      <c r="J10" s="62"/>
      <c r="K10" s="62"/>
      <c r="L10" s="63"/>
    </row>
    <row r="11" spans="2:12" ht="15.75" thickBot="1" x14ac:dyDescent="0.3">
      <c r="B11" s="10" t="s">
        <v>11</v>
      </c>
      <c r="C11" s="2">
        <v>6</v>
      </c>
      <c r="D11" s="11">
        <f t="shared" si="0"/>
        <v>785.39816339744823</v>
      </c>
      <c r="E11" s="12"/>
      <c r="F11" s="2" t="s">
        <v>15</v>
      </c>
      <c r="G11" s="41">
        <f>SUM(G5:G10)</f>
        <v>7155.8499331767507</v>
      </c>
      <c r="I11" s="64"/>
      <c r="J11" s="65"/>
      <c r="K11" s="65"/>
      <c r="L11" s="66"/>
    </row>
    <row r="12" spans="2:12" ht="15.75" thickBot="1" x14ac:dyDescent="0.3">
      <c r="B12" s="10" t="s">
        <v>11</v>
      </c>
      <c r="C12" s="2">
        <v>6</v>
      </c>
      <c r="D12" s="11">
        <f t="shared" si="0"/>
        <v>785.39816339744823</v>
      </c>
      <c r="E12" s="12"/>
      <c r="F12" s="2" t="s">
        <v>16</v>
      </c>
      <c r="G12" s="41">
        <v>3400</v>
      </c>
    </row>
    <row r="13" spans="2:12" ht="15.75" thickBot="1" x14ac:dyDescent="0.3">
      <c r="B13" s="10" t="s">
        <v>11</v>
      </c>
      <c r="C13" s="2">
        <v>6</v>
      </c>
      <c r="D13" s="11">
        <f t="shared" si="0"/>
        <v>785.39816339744823</v>
      </c>
      <c r="E13" s="14"/>
      <c r="F13" s="15" t="s">
        <v>17</v>
      </c>
      <c r="G13" s="46">
        <f>G12-G11</f>
        <v>-3755.8499331767507</v>
      </c>
      <c r="I13" s="61" t="s">
        <v>50</v>
      </c>
      <c r="J13" s="62"/>
      <c r="K13" s="62"/>
      <c r="L13" s="63"/>
    </row>
    <row r="14" spans="2:12" ht="15.75" thickBot="1" x14ac:dyDescent="0.3">
      <c r="B14" s="10" t="s">
        <v>13</v>
      </c>
      <c r="C14" s="2">
        <v>6</v>
      </c>
      <c r="D14" s="11">
        <f t="shared" si="0"/>
        <v>785.39816339744823</v>
      </c>
      <c r="I14" s="64"/>
      <c r="J14" s="65"/>
      <c r="K14" s="65"/>
      <c r="L14" s="66"/>
    </row>
    <row r="15" spans="2:12" x14ac:dyDescent="0.25">
      <c r="B15" s="10" t="s">
        <v>13</v>
      </c>
      <c r="C15" s="2">
        <v>4</v>
      </c>
      <c r="D15" s="11">
        <f t="shared" si="0"/>
        <v>349.0658503988659</v>
      </c>
    </row>
    <row r="16" spans="2:12" x14ac:dyDescent="0.25">
      <c r="B16" s="10" t="s">
        <v>13</v>
      </c>
      <c r="C16" s="2">
        <v>4</v>
      </c>
      <c r="D16" s="11">
        <f t="shared" si="0"/>
        <v>349.0658503988659</v>
      </c>
    </row>
    <row r="17" spans="2:4" x14ac:dyDescent="0.25">
      <c r="B17" s="10" t="s">
        <v>13</v>
      </c>
      <c r="C17" s="2">
        <v>4</v>
      </c>
      <c r="D17" s="11">
        <f t="shared" si="0"/>
        <v>349.0658503988659</v>
      </c>
    </row>
    <row r="18" spans="2:4" x14ac:dyDescent="0.25">
      <c r="B18" s="10" t="s">
        <v>13</v>
      </c>
      <c r="C18" s="2">
        <v>4</v>
      </c>
      <c r="D18" s="11">
        <f t="shared" si="0"/>
        <v>349.0658503988659</v>
      </c>
    </row>
    <row r="19" spans="2:4" x14ac:dyDescent="0.25">
      <c r="B19" s="10" t="s">
        <v>13</v>
      </c>
      <c r="C19" s="2">
        <v>4</v>
      </c>
      <c r="D19" s="11">
        <f t="shared" si="0"/>
        <v>349.0658503988659</v>
      </c>
    </row>
    <row r="20" spans="2:4" x14ac:dyDescent="0.25">
      <c r="B20" s="10" t="s">
        <v>13</v>
      </c>
      <c r="C20" s="2">
        <v>4</v>
      </c>
      <c r="D20" s="11">
        <f t="shared" si="0"/>
        <v>349.0658503988659</v>
      </c>
    </row>
    <row r="21" spans="2:4" x14ac:dyDescent="0.25">
      <c r="B21" s="10" t="s">
        <v>14</v>
      </c>
      <c r="C21" s="2">
        <v>6</v>
      </c>
      <c r="D21" s="11">
        <f t="shared" si="0"/>
        <v>785.39816339744823</v>
      </c>
    </row>
    <row r="22" spans="2:4" x14ac:dyDescent="0.25">
      <c r="B22" s="12"/>
      <c r="C22" s="2" t="s">
        <v>15</v>
      </c>
      <c r="D22" s="41">
        <f>SUM(D5:D21)</f>
        <v>12937.253080407965</v>
      </c>
    </row>
    <row r="23" spans="2:4" x14ac:dyDescent="0.25">
      <c r="B23" s="12"/>
      <c r="C23" s="2" t="s">
        <v>16</v>
      </c>
      <c r="D23" s="41">
        <v>6460</v>
      </c>
    </row>
    <row r="24" spans="2:4" ht="15.75" thickBot="1" x14ac:dyDescent="0.3">
      <c r="B24" s="14"/>
      <c r="C24" s="15" t="s">
        <v>17</v>
      </c>
      <c r="D24" s="40">
        <f>D23-D22</f>
        <v>-6477.2530804079652</v>
      </c>
    </row>
    <row r="25" spans="2:4" ht="15.75" thickBot="1" x14ac:dyDescent="0.3"/>
    <row r="26" spans="2:4" ht="15.75" thickBot="1" x14ac:dyDescent="0.3">
      <c r="B26" s="3" t="s">
        <v>12</v>
      </c>
      <c r="C26" s="4">
        <v>4000</v>
      </c>
    </row>
  </sheetData>
  <mergeCells count="5">
    <mergeCell ref="B3:D3"/>
    <mergeCell ref="E3:G3"/>
    <mergeCell ref="B2:G2"/>
    <mergeCell ref="I10:L11"/>
    <mergeCell ref="I13:L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opLeftCell="G1" workbookViewId="0">
      <selection activeCell="I17" sqref="I17"/>
    </sheetView>
  </sheetViews>
  <sheetFormatPr defaultRowHeight="15" x14ac:dyDescent="0.25"/>
  <cols>
    <col min="2" max="2" width="15.42578125" bestFit="1" customWidth="1"/>
    <col min="3" max="3" width="11" bestFit="1" customWidth="1"/>
    <col min="4" max="4" width="13.7109375" bestFit="1" customWidth="1"/>
    <col min="5" max="5" width="17.42578125" bestFit="1" customWidth="1"/>
    <col min="6" max="6" width="11" bestFit="1" customWidth="1"/>
    <col min="7" max="7" width="13.7109375" bestFit="1" customWidth="1"/>
    <col min="9" max="9" width="13.7109375" bestFit="1" customWidth="1"/>
    <col min="10" max="10" width="7" bestFit="1" customWidth="1"/>
    <col min="11" max="11" width="7.7109375" bestFit="1" customWidth="1"/>
    <col min="12" max="12" width="13.28515625" bestFit="1" customWidth="1"/>
  </cols>
  <sheetData>
    <row r="1" spans="2:12" ht="15.75" thickBot="1" x14ac:dyDescent="0.3"/>
    <row r="2" spans="2:12" ht="32.25" thickBot="1" x14ac:dyDescent="0.55000000000000004">
      <c r="B2" s="58" t="s">
        <v>21</v>
      </c>
      <c r="C2" s="59"/>
      <c r="D2" s="59"/>
      <c r="E2" s="59"/>
      <c r="F2" s="59"/>
      <c r="G2" s="60"/>
    </row>
    <row r="3" spans="2:12" x14ac:dyDescent="0.25">
      <c r="B3" s="55" t="s">
        <v>1</v>
      </c>
      <c r="C3" s="56"/>
      <c r="D3" s="57"/>
      <c r="E3" s="55" t="s">
        <v>6</v>
      </c>
      <c r="F3" s="56"/>
      <c r="G3" s="57"/>
      <c r="I3" s="17"/>
      <c r="J3" s="19" t="s">
        <v>1</v>
      </c>
      <c r="K3" s="19" t="s">
        <v>6</v>
      </c>
      <c r="L3" s="20" t="s">
        <v>21</v>
      </c>
    </row>
    <row r="4" spans="2:12" x14ac:dyDescent="0.25">
      <c r="B4" s="8" t="s">
        <v>3</v>
      </c>
      <c r="C4" s="1" t="s">
        <v>2</v>
      </c>
      <c r="D4" s="9" t="s">
        <v>4</v>
      </c>
      <c r="E4" s="8" t="s">
        <v>3</v>
      </c>
      <c r="F4" s="1" t="s">
        <v>2</v>
      </c>
      <c r="G4" s="9" t="s">
        <v>4</v>
      </c>
      <c r="I4" s="21" t="s">
        <v>20</v>
      </c>
      <c r="J4" s="36">
        <f>D14</f>
        <v>4799.6554429844064</v>
      </c>
      <c r="K4" s="36">
        <f>G11</f>
        <v>6544.9846949787352</v>
      </c>
      <c r="L4" s="37">
        <f>SUM(J4:K4)</f>
        <v>11344.640137963142</v>
      </c>
    </row>
    <row r="5" spans="2:12" x14ac:dyDescent="0.25">
      <c r="B5" s="10" t="s">
        <v>18</v>
      </c>
      <c r="C5" s="2">
        <v>6</v>
      </c>
      <c r="D5" s="11">
        <f t="shared" ref="D5:D13" si="0">((PI()*(C5^2)/4)/144)*$C$18</f>
        <v>785.39816339744823</v>
      </c>
      <c r="E5" s="10" t="s">
        <v>19</v>
      </c>
      <c r="F5" s="2">
        <v>8</v>
      </c>
      <c r="G5" s="11">
        <f t="shared" ref="G5:G10" si="1">((PI()*(F5^2)/4)/144)*$C$18</f>
        <v>1396.2634015954636</v>
      </c>
      <c r="I5" s="8" t="s">
        <v>16</v>
      </c>
      <c r="J5" s="36">
        <f>D15</f>
        <v>5620</v>
      </c>
      <c r="K5" s="36">
        <f>G12</f>
        <v>3935</v>
      </c>
      <c r="L5" s="37">
        <f>SUM(J5:K5)</f>
        <v>9555</v>
      </c>
    </row>
    <row r="6" spans="2:12" ht="15.75" thickBot="1" x14ac:dyDescent="0.3">
      <c r="B6" s="10" t="s">
        <v>18</v>
      </c>
      <c r="C6" s="2">
        <v>6</v>
      </c>
      <c r="D6" s="11">
        <f t="shared" si="0"/>
        <v>785.39816339744823</v>
      </c>
      <c r="E6" s="10" t="s">
        <v>19</v>
      </c>
      <c r="F6" s="2">
        <v>8</v>
      </c>
      <c r="G6" s="11">
        <f t="shared" si="1"/>
        <v>1396.2634015954636</v>
      </c>
      <c r="I6" s="22" t="s">
        <v>17</v>
      </c>
      <c r="J6" s="43">
        <f>D16</f>
        <v>820.34455701559364</v>
      </c>
      <c r="K6" s="44">
        <f>G13</f>
        <v>-2609.9846949787352</v>
      </c>
      <c r="L6" s="45">
        <f>SUM(J6:K6)</f>
        <v>-1789.6401379631416</v>
      </c>
    </row>
    <row r="7" spans="2:12" x14ac:dyDescent="0.25">
      <c r="B7" s="10" t="s">
        <v>26</v>
      </c>
      <c r="C7" s="2">
        <v>4</v>
      </c>
      <c r="D7" s="11">
        <f t="shared" si="0"/>
        <v>349.0658503988659</v>
      </c>
      <c r="E7" s="10" t="s">
        <v>19</v>
      </c>
      <c r="F7" s="2">
        <v>8</v>
      </c>
      <c r="G7" s="11">
        <f t="shared" si="1"/>
        <v>1396.2634015954636</v>
      </c>
    </row>
    <row r="8" spans="2:12" ht="15.75" thickBot="1" x14ac:dyDescent="0.3">
      <c r="B8" s="10" t="s">
        <v>27</v>
      </c>
      <c r="C8" s="2">
        <v>5</v>
      </c>
      <c r="D8" s="11">
        <f t="shared" si="0"/>
        <v>545.41539124822805</v>
      </c>
      <c r="E8" s="10" t="s">
        <v>22</v>
      </c>
      <c r="F8" s="2">
        <v>6</v>
      </c>
      <c r="G8" s="11">
        <f t="shared" si="1"/>
        <v>785.39816339744823</v>
      </c>
    </row>
    <row r="9" spans="2:12" ht="15" customHeight="1" x14ac:dyDescent="0.25">
      <c r="B9" s="10" t="s">
        <v>28</v>
      </c>
      <c r="C9" s="2">
        <v>4</v>
      </c>
      <c r="D9" s="11">
        <f t="shared" si="0"/>
        <v>349.0658503988659</v>
      </c>
      <c r="E9" s="10" t="s">
        <v>22</v>
      </c>
      <c r="F9" s="2">
        <v>6</v>
      </c>
      <c r="G9" s="11">
        <f t="shared" si="1"/>
        <v>785.39816339744823</v>
      </c>
      <c r="I9" s="61" t="s">
        <v>47</v>
      </c>
      <c r="J9" s="62"/>
      <c r="K9" s="62"/>
      <c r="L9" s="63"/>
    </row>
    <row r="10" spans="2:12" ht="15.75" thickBot="1" x14ac:dyDescent="0.3">
      <c r="B10" s="10" t="s">
        <v>29</v>
      </c>
      <c r="C10" s="2">
        <v>5</v>
      </c>
      <c r="D10" s="11">
        <f t="shared" si="0"/>
        <v>545.41539124822805</v>
      </c>
      <c r="E10" s="10" t="s">
        <v>23</v>
      </c>
      <c r="F10" s="2">
        <v>6</v>
      </c>
      <c r="G10" s="11">
        <f t="shared" si="1"/>
        <v>785.39816339744823</v>
      </c>
      <c r="I10" s="64"/>
      <c r="J10" s="65"/>
      <c r="K10" s="65"/>
      <c r="L10" s="66"/>
    </row>
    <row r="11" spans="2:12" ht="15.75" thickBot="1" x14ac:dyDescent="0.3">
      <c r="B11" s="10" t="s">
        <v>29</v>
      </c>
      <c r="C11" s="2">
        <v>4</v>
      </c>
      <c r="D11" s="11">
        <f t="shared" si="0"/>
        <v>349.0658503988659</v>
      </c>
      <c r="E11" s="12"/>
      <c r="F11" s="24" t="s">
        <v>15</v>
      </c>
      <c r="G11" s="41">
        <f>SUM(G5:G10)</f>
        <v>6544.9846949787352</v>
      </c>
    </row>
    <row r="12" spans="2:12" ht="15" customHeight="1" x14ac:dyDescent="0.25">
      <c r="B12" s="10" t="s">
        <v>30</v>
      </c>
      <c r="C12" s="2">
        <v>5</v>
      </c>
      <c r="D12" s="11">
        <f t="shared" si="0"/>
        <v>545.41539124822805</v>
      </c>
      <c r="E12" s="12"/>
      <c r="F12" s="2" t="s">
        <v>16</v>
      </c>
      <c r="G12" s="41">
        <v>3935</v>
      </c>
      <c r="I12" s="61" t="s">
        <v>48</v>
      </c>
      <c r="J12" s="62"/>
      <c r="K12" s="62"/>
      <c r="L12" s="63"/>
    </row>
    <row r="13" spans="2:12" ht="15.75" thickBot="1" x14ac:dyDescent="0.3">
      <c r="B13" s="10" t="s">
        <v>31</v>
      </c>
      <c r="C13" s="2">
        <v>5</v>
      </c>
      <c r="D13" s="11">
        <f t="shared" si="0"/>
        <v>545.41539124822805</v>
      </c>
      <c r="E13" s="14"/>
      <c r="F13" s="15" t="s">
        <v>17</v>
      </c>
      <c r="G13" s="40">
        <f>G12-G11</f>
        <v>-2609.9846949787352</v>
      </c>
      <c r="I13" s="64"/>
      <c r="J13" s="65"/>
      <c r="K13" s="65"/>
      <c r="L13" s="66"/>
    </row>
    <row r="14" spans="2:12" x14ac:dyDescent="0.25">
      <c r="B14" s="12"/>
      <c r="C14" s="2" t="s">
        <v>15</v>
      </c>
      <c r="D14" s="41">
        <f>SUM(D5:D13)</f>
        <v>4799.6554429844064</v>
      </c>
      <c r="E14" s="6"/>
      <c r="F14" s="6"/>
      <c r="G14" s="25"/>
    </row>
    <row r="15" spans="2:12" x14ac:dyDescent="0.25">
      <c r="B15" s="12"/>
      <c r="C15" s="2" t="s">
        <v>16</v>
      </c>
      <c r="D15" s="41">
        <v>5620</v>
      </c>
      <c r="E15" s="6"/>
      <c r="F15" s="6"/>
      <c r="G15" s="25"/>
    </row>
    <row r="16" spans="2:12" ht="15.75" thickBot="1" x14ac:dyDescent="0.3">
      <c r="B16" s="14"/>
      <c r="C16" s="15" t="s">
        <v>17</v>
      </c>
      <c r="D16" s="42">
        <f>D15-D14</f>
        <v>820.34455701559364</v>
      </c>
      <c r="E16" s="6"/>
      <c r="F16" s="6"/>
      <c r="G16" s="25"/>
    </row>
    <row r="17" spans="2:7" ht="15.75" thickBot="1" x14ac:dyDescent="0.3">
      <c r="B17" s="6"/>
      <c r="C17" s="6"/>
      <c r="D17" s="25"/>
      <c r="E17" s="6"/>
      <c r="F17" s="6"/>
      <c r="G17" s="25"/>
    </row>
    <row r="18" spans="2:7" ht="15.75" thickBot="1" x14ac:dyDescent="0.3">
      <c r="B18" s="3" t="s">
        <v>12</v>
      </c>
      <c r="C18" s="4">
        <v>4000</v>
      </c>
      <c r="D18" s="25"/>
      <c r="E18" s="6"/>
      <c r="F18" s="6"/>
      <c r="G18" s="25"/>
    </row>
    <row r="19" spans="2:7" x14ac:dyDescent="0.25">
      <c r="B19" s="6"/>
      <c r="C19" s="6"/>
      <c r="D19" s="25"/>
      <c r="E19" s="6"/>
      <c r="F19" s="6"/>
      <c r="G19" s="25"/>
    </row>
    <row r="20" spans="2:7" x14ac:dyDescent="0.25">
      <c r="B20" s="6"/>
      <c r="C20" s="6"/>
      <c r="D20" s="25"/>
      <c r="E20" s="6"/>
      <c r="F20" s="6"/>
      <c r="G20" s="25"/>
    </row>
    <row r="21" spans="2:7" x14ac:dyDescent="0.25">
      <c r="B21" s="6"/>
      <c r="C21" s="6"/>
      <c r="D21" s="25"/>
      <c r="E21" s="6"/>
      <c r="F21" s="6"/>
      <c r="G21" s="25"/>
    </row>
    <row r="22" spans="2:7" x14ac:dyDescent="0.25">
      <c r="B22" s="6"/>
      <c r="C22" s="6"/>
      <c r="D22" s="25"/>
      <c r="E22" s="6"/>
      <c r="F22" s="6"/>
      <c r="G22" s="25"/>
    </row>
    <row r="23" spans="2:7" x14ac:dyDescent="0.25">
      <c r="B23" s="6"/>
      <c r="C23" s="6"/>
      <c r="D23" s="6"/>
      <c r="E23" s="6"/>
    </row>
    <row r="24" spans="2:7" x14ac:dyDescent="0.25">
      <c r="B24" s="6"/>
      <c r="C24" s="6"/>
      <c r="D24" s="6"/>
      <c r="E24" s="6"/>
    </row>
    <row r="25" spans="2:7" x14ac:dyDescent="0.25">
      <c r="B25" s="6"/>
      <c r="C25" s="6"/>
      <c r="D25" s="6"/>
      <c r="E25" s="6"/>
    </row>
    <row r="26" spans="2:7" x14ac:dyDescent="0.25">
      <c r="B26" s="6"/>
    </row>
  </sheetData>
  <mergeCells count="5">
    <mergeCell ref="B2:G2"/>
    <mergeCell ref="B3:D3"/>
    <mergeCell ref="E3:G3"/>
    <mergeCell ref="I9:L10"/>
    <mergeCell ref="I12:L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C23" sqref="C23"/>
    </sheetView>
  </sheetViews>
  <sheetFormatPr defaultRowHeight="15" x14ac:dyDescent="0.25"/>
  <cols>
    <col min="1" max="1" width="9.140625" style="6"/>
    <col min="2" max="2" width="12.28515625" style="6" bestFit="1" customWidth="1"/>
    <col min="3" max="3" width="11" style="6" bestFit="1" customWidth="1"/>
    <col min="4" max="4" width="13.7109375" style="6" bestFit="1" customWidth="1"/>
    <col min="5" max="5" width="10.7109375" style="6" customWidth="1"/>
    <col min="6" max="6" width="13.7109375" style="6" bestFit="1" customWidth="1"/>
    <col min="7" max="7" width="9.5703125" style="6" bestFit="1" customWidth="1"/>
    <col min="8" max="8" width="13.7109375" style="6" bestFit="1" customWidth="1"/>
    <col min="9" max="9" width="10.5703125" style="6" bestFit="1" customWidth="1"/>
    <col min="10" max="10" width="16.140625" style="6" bestFit="1" customWidth="1"/>
    <col min="11" max="16384" width="9.140625" style="6"/>
  </cols>
  <sheetData>
    <row r="1" spans="2:8" ht="15.75" thickBot="1" x14ac:dyDescent="0.3"/>
    <row r="2" spans="2:8" ht="32.25" thickBot="1" x14ac:dyDescent="0.55000000000000004">
      <c r="B2" s="70" t="s">
        <v>32</v>
      </c>
      <c r="C2" s="71"/>
      <c r="D2" s="72"/>
      <c r="E2" s="30"/>
      <c r="F2" s="30"/>
    </row>
    <row r="3" spans="2:8" ht="15.75" thickBot="1" x14ac:dyDescent="0.3">
      <c r="B3" s="67" t="s">
        <v>33</v>
      </c>
      <c r="C3" s="68"/>
      <c r="D3" s="69"/>
      <c r="E3" s="31"/>
      <c r="F3" s="31"/>
    </row>
    <row r="4" spans="2:8" x14ac:dyDescent="0.25">
      <c r="B4" s="8" t="s">
        <v>3</v>
      </c>
      <c r="C4" s="1" t="s">
        <v>2</v>
      </c>
      <c r="D4" s="9" t="s">
        <v>4</v>
      </c>
      <c r="E4" s="29"/>
      <c r="F4" s="17"/>
      <c r="G4" s="20" t="s">
        <v>32</v>
      </c>
    </row>
    <row r="5" spans="2:8" x14ac:dyDescent="0.25">
      <c r="B5" s="10" t="s">
        <v>34</v>
      </c>
      <c r="C5" s="2">
        <v>8</v>
      </c>
      <c r="D5" s="11">
        <f>((PI()*(C5^2)/4)/144)*$C$13</f>
        <v>1396.2634015954636</v>
      </c>
      <c r="F5" s="21" t="s">
        <v>20</v>
      </c>
      <c r="G5" s="18">
        <f>D9</f>
        <v>5585.0536063818545</v>
      </c>
    </row>
    <row r="6" spans="2:8" x14ac:dyDescent="0.25">
      <c r="B6" s="10" t="s">
        <v>34</v>
      </c>
      <c r="C6" s="2">
        <v>8</v>
      </c>
      <c r="D6" s="11">
        <f>((PI()*(C6^2)/4)/144)*$C$13</f>
        <v>1396.2634015954636</v>
      </c>
      <c r="F6" s="8" t="s">
        <v>16</v>
      </c>
      <c r="G6" s="18">
        <f t="shared" ref="G6:G7" si="0">D10</f>
        <v>9035</v>
      </c>
    </row>
    <row r="7" spans="2:8" ht="15.75" thickBot="1" x14ac:dyDescent="0.3">
      <c r="B7" s="10" t="s">
        <v>34</v>
      </c>
      <c r="C7" s="2">
        <v>8</v>
      </c>
      <c r="D7" s="11">
        <f>((PI()*(C7^2)/4)/144)*$C$13</f>
        <v>1396.2634015954636</v>
      </c>
      <c r="F7" s="22" t="s">
        <v>17</v>
      </c>
      <c r="G7" s="27">
        <f t="shared" si="0"/>
        <v>3449.9463936181455</v>
      </c>
    </row>
    <row r="8" spans="2:8" x14ac:dyDescent="0.25">
      <c r="B8" s="10" t="s">
        <v>34</v>
      </c>
      <c r="C8" s="2">
        <v>8</v>
      </c>
      <c r="D8" s="11">
        <f>((PI()*(C8^2)/4)/144)*$C$13</f>
        <v>1396.2634015954636</v>
      </c>
    </row>
    <row r="9" spans="2:8" ht="15.75" thickBot="1" x14ac:dyDescent="0.3">
      <c r="B9" s="12"/>
      <c r="C9" s="2" t="s">
        <v>15</v>
      </c>
      <c r="D9" s="13">
        <f>SUM(D5:D8)</f>
        <v>5585.0536063818545</v>
      </c>
    </row>
    <row r="10" spans="2:8" ht="15" customHeight="1" x14ac:dyDescent="0.25">
      <c r="B10" s="12"/>
      <c r="C10" s="2" t="s">
        <v>16</v>
      </c>
      <c r="D10" s="13">
        <v>9035</v>
      </c>
      <c r="F10" s="73" t="s">
        <v>35</v>
      </c>
      <c r="G10" s="74"/>
      <c r="H10" s="75"/>
    </row>
    <row r="11" spans="2:8" ht="15.75" thickBot="1" x14ac:dyDescent="0.3">
      <c r="B11" s="14"/>
      <c r="C11" s="15" t="s">
        <v>17</v>
      </c>
      <c r="D11" s="27">
        <f>D10-D9</f>
        <v>3449.9463936181455</v>
      </c>
      <c r="F11" s="76"/>
      <c r="G11" s="77"/>
      <c r="H11" s="78"/>
    </row>
    <row r="12" spans="2:8" ht="15.75" thickBot="1" x14ac:dyDescent="0.3">
      <c r="F12" s="79"/>
      <c r="G12" s="80"/>
      <c r="H12" s="81"/>
    </row>
    <row r="13" spans="2:8" ht="15.75" thickBot="1" x14ac:dyDescent="0.3">
      <c r="B13" s="3" t="s">
        <v>12</v>
      </c>
      <c r="C13" s="4">
        <v>4000</v>
      </c>
    </row>
    <row r="14" spans="2:8" ht="15" customHeight="1" x14ac:dyDescent="0.25">
      <c r="F14" s="61" t="s">
        <v>46</v>
      </c>
      <c r="G14" s="62"/>
      <c r="H14" s="63"/>
    </row>
    <row r="15" spans="2:8" ht="15.75" thickBot="1" x14ac:dyDescent="0.3">
      <c r="F15" s="64"/>
      <c r="G15" s="65"/>
      <c r="H15" s="66"/>
    </row>
    <row r="16" spans="2:8" x14ac:dyDescent="0.25">
      <c r="F16" s="49"/>
      <c r="G16" s="49"/>
      <c r="H16" s="49"/>
    </row>
  </sheetData>
  <mergeCells count="4">
    <mergeCell ref="F14:H15"/>
    <mergeCell ref="B3:D3"/>
    <mergeCell ref="B2:D2"/>
    <mergeCell ref="F10:H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tabSelected="1" topLeftCell="I1" workbookViewId="0">
      <selection activeCell="B5" sqref="B5"/>
    </sheetView>
  </sheetViews>
  <sheetFormatPr defaultRowHeight="15" x14ac:dyDescent="0.25"/>
  <cols>
    <col min="1" max="1" width="9.140625" style="6"/>
    <col min="2" max="2" width="21" style="6" bestFit="1" customWidth="1"/>
    <col min="3" max="3" width="9" style="6" bestFit="1" customWidth="1"/>
    <col min="4" max="4" width="13.7109375" style="6" bestFit="1" customWidth="1"/>
    <col min="5" max="5" width="15.140625" style="6" bestFit="1" customWidth="1"/>
    <col min="6" max="6" width="9" style="6" bestFit="1" customWidth="1"/>
    <col min="7" max="7" width="13.7109375" style="6" bestFit="1" customWidth="1"/>
    <col min="8" max="8" width="15.140625" style="6" bestFit="1" customWidth="1"/>
    <col min="9" max="9" width="9" style="6" bestFit="1" customWidth="1"/>
    <col min="10" max="10" width="13.7109375" style="6" bestFit="1" customWidth="1"/>
    <col min="11" max="11" width="10.28515625" style="6" bestFit="1" customWidth="1"/>
    <col min="12" max="12" width="13.7109375" style="6" bestFit="1" customWidth="1"/>
    <col min="13" max="14" width="7" style="6" bestFit="1" customWidth="1"/>
    <col min="15" max="15" width="8" style="6" bestFit="1" customWidth="1"/>
    <col min="16" max="16" width="9.42578125" style="6" bestFit="1" customWidth="1"/>
    <col min="17" max="16384" width="9.140625" style="6"/>
  </cols>
  <sheetData>
    <row r="1" spans="2:16" ht="15.75" thickBot="1" x14ac:dyDescent="0.3"/>
    <row r="2" spans="2:16" ht="32.25" thickBot="1" x14ac:dyDescent="0.55000000000000004">
      <c r="B2" s="58" t="s">
        <v>43</v>
      </c>
      <c r="C2" s="59"/>
      <c r="D2" s="59"/>
      <c r="E2" s="59"/>
      <c r="F2" s="59"/>
      <c r="G2" s="59"/>
      <c r="H2" s="59"/>
      <c r="I2" s="59"/>
      <c r="J2" s="60"/>
    </row>
    <row r="3" spans="2:16" x14ac:dyDescent="0.25">
      <c r="B3" s="55" t="s">
        <v>1</v>
      </c>
      <c r="C3" s="56"/>
      <c r="D3" s="57"/>
      <c r="E3" s="55" t="s">
        <v>6</v>
      </c>
      <c r="F3" s="56"/>
      <c r="G3" s="82"/>
      <c r="H3" s="55" t="s">
        <v>33</v>
      </c>
      <c r="I3" s="56"/>
      <c r="J3" s="57"/>
      <c r="L3" s="17"/>
      <c r="M3" s="19" t="s">
        <v>1</v>
      </c>
      <c r="N3" s="19" t="s">
        <v>6</v>
      </c>
      <c r="O3" s="19" t="s">
        <v>33</v>
      </c>
      <c r="P3" s="20" t="s">
        <v>43</v>
      </c>
    </row>
    <row r="4" spans="2:16" x14ac:dyDescent="0.25">
      <c r="B4" s="8" t="s">
        <v>3</v>
      </c>
      <c r="C4" s="1" t="s">
        <v>2</v>
      </c>
      <c r="D4" s="9" t="s">
        <v>4</v>
      </c>
      <c r="E4" s="8" t="s">
        <v>3</v>
      </c>
      <c r="F4" s="1" t="s">
        <v>2</v>
      </c>
      <c r="G4" s="26" t="s">
        <v>4</v>
      </c>
      <c r="H4" s="8" t="s">
        <v>3</v>
      </c>
      <c r="I4" s="1" t="s">
        <v>2</v>
      </c>
      <c r="J4" s="9" t="s">
        <v>4</v>
      </c>
      <c r="L4" s="21" t="s">
        <v>20</v>
      </c>
      <c r="M4" s="36">
        <f>D14</f>
        <v>5366.8874498825635</v>
      </c>
      <c r="N4" s="36">
        <f>G11</f>
        <v>5061.4548307835557</v>
      </c>
      <c r="O4" s="36">
        <f>J16</f>
        <v>13613.568165555773</v>
      </c>
      <c r="P4" s="37">
        <f>SUM(M4:O4)</f>
        <v>24041.910446221889</v>
      </c>
    </row>
    <row r="5" spans="2:16" x14ac:dyDescent="0.25">
      <c r="B5" s="10" t="s">
        <v>18</v>
      </c>
      <c r="C5" s="2">
        <v>5</v>
      </c>
      <c r="D5" s="11">
        <f t="shared" ref="D5:D13" si="0">((PI()*(C5^2)/4)/144)*$C$16</f>
        <v>545.41539124822805</v>
      </c>
      <c r="E5" s="10" t="s">
        <v>19</v>
      </c>
      <c r="F5" s="2">
        <v>8</v>
      </c>
      <c r="G5" s="23">
        <f t="shared" ref="G5:G10" si="1">((PI()*(F5^2)/4)/144)*$C$16</f>
        <v>1396.2634015954636</v>
      </c>
      <c r="H5" s="10" t="s">
        <v>18</v>
      </c>
      <c r="I5" s="2">
        <v>7</v>
      </c>
      <c r="J5" s="11">
        <f t="shared" ref="J5:J15" si="2">((PI()*(I5^2)/4)/144)*$C$16</f>
        <v>1069.0141668465267</v>
      </c>
      <c r="L5" s="8" t="s">
        <v>16</v>
      </c>
      <c r="M5" s="38" t="s">
        <v>36</v>
      </c>
      <c r="N5" s="38" t="s">
        <v>36</v>
      </c>
      <c r="O5" s="38" t="s">
        <v>36</v>
      </c>
      <c r="P5" s="37">
        <v>15954</v>
      </c>
    </row>
    <row r="6" spans="2:16" ht="15.75" thickBot="1" x14ac:dyDescent="0.3">
      <c r="B6" s="10" t="s">
        <v>18</v>
      </c>
      <c r="C6" s="2">
        <v>4</v>
      </c>
      <c r="D6" s="11">
        <f t="shared" si="0"/>
        <v>349.0658503988659</v>
      </c>
      <c r="E6" s="10" t="s">
        <v>19</v>
      </c>
      <c r="F6" s="2">
        <v>6</v>
      </c>
      <c r="G6" s="23">
        <f t="shared" si="1"/>
        <v>785.39816339744823</v>
      </c>
      <c r="H6" s="10" t="s">
        <v>18</v>
      </c>
      <c r="I6" s="2">
        <v>7</v>
      </c>
      <c r="J6" s="11">
        <f t="shared" si="2"/>
        <v>1069.0141668465267</v>
      </c>
      <c r="L6" s="22" t="s">
        <v>17</v>
      </c>
      <c r="M6" s="39" t="s">
        <v>36</v>
      </c>
      <c r="N6" s="39" t="s">
        <v>36</v>
      </c>
      <c r="O6" s="39" t="s">
        <v>36</v>
      </c>
      <c r="P6" s="40">
        <f>P5-P4</f>
        <v>-8087.9104462218893</v>
      </c>
    </row>
    <row r="7" spans="2:16" x14ac:dyDescent="0.25">
      <c r="B7" s="10" t="s">
        <v>24</v>
      </c>
      <c r="C7" s="2">
        <v>8</v>
      </c>
      <c r="D7" s="11">
        <f t="shared" si="0"/>
        <v>1396.2634015954636</v>
      </c>
      <c r="E7" s="10" t="s">
        <v>19</v>
      </c>
      <c r="F7" s="2">
        <v>4</v>
      </c>
      <c r="G7" s="23">
        <f t="shared" si="1"/>
        <v>349.0658503988659</v>
      </c>
      <c r="H7" s="33" t="s">
        <v>40</v>
      </c>
      <c r="I7" s="32">
        <v>8</v>
      </c>
      <c r="J7" s="11">
        <f t="shared" si="2"/>
        <v>1396.2634015954636</v>
      </c>
    </row>
    <row r="8" spans="2:16" ht="15.75" thickBot="1" x14ac:dyDescent="0.3">
      <c r="B8" s="33" t="s">
        <v>25</v>
      </c>
      <c r="C8" s="32">
        <v>4</v>
      </c>
      <c r="D8" s="11">
        <f t="shared" si="0"/>
        <v>349.0658503988659</v>
      </c>
      <c r="E8" s="10" t="s">
        <v>19</v>
      </c>
      <c r="F8" s="2">
        <v>4</v>
      </c>
      <c r="G8" s="23">
        <f t="shared" si="1"/>
        <v>349.0658503988659</v>
      </c>
      <c r="H8" s="33" t="s">
        <v>41</v>
      </c>
      <c r="I8" s="2">
        <v>10</v>
      </c>
      <c r="J8" s="11">
        <f t="shared" si="2"/>
        <v>2181.6615649929122</v>
      </c>
    </row>
    <row r="9" spans="2:16" ht="15" customHeight="1" x14ac:dyDescent="0.25">
      <c r="B9" s="33" t="s">
        <v>37</v>
      </c>
      <c r="C9" s="32">
        <v>5</v>
      </c>
      <c r="D9" s="11">
        <f t="shared" si="0"/>
        <v>545.41539124822805</v>
      </c>
      <c r="E9" s="33" t="s">
        <v>39</v>
      </c>
      <c r="F9" s="2">
        <v>8</v>
      </c>
      <c r="G9" s="23">
        <f t="shared" si="1"/>
        <v>1396.2634015954636</v>
      </c>
      <c r="H9" s="33" t="s">
        <v>18</v>
      </c>
      <c r="I9" s="2">
        <v>6</v>
      </c>
      <c r="J9" s="11">
        <f t="shared" si="2"/>
        <v>785.39816339744823</v>
      </c>
      <c r="L9" s="61" t="s">
        <v>44</v>
      </c>
      <c r="M9" s="62"/>
      <c r="N9" s="63"/>
      <c r="O9" s="48"/>
      <c r="P9" s="48"/>
    </row>
    <row r="10" spans="2:16" ht="15.75" thickBot="1" x14ac:dyDescent="0.3">
      <c r="B10" s="33" t="s">
        <v>38</v>
      </c>
      <c r="C10" s="32">
        <v>5</v>
      </c>
      <c r="D10" s="11">
        <f t="shared" si="0"/>
        <v>545.41539124822805</v>
      </c>
      <c r="E10" s="33" t="s">
        <v>39</v>
      </c>
      <c r="F10" s="2">
        <v>6</v>
      </c>
      <c r="G10" s="23">
        <f t="shared" si="1"/>
        <v>785.39816339744823</v>
      </c>
      <c r="H10" s="33" t="s">
        <v>40</v>
      </c>
      <c r="I10" s="2">
        <v>12</v>
      </c>
      <c r="J10" s="11">
        <f t="shared" si="2"/>
        <v>3141.5926535897929</v>
      </c>
      <c r="L10" s="64"/>
      <c r="M10" s="65"/>
      <c r="N10" s="66"/>
      <c r="O10" s="48"/>
      <c r="P10" s="48"/>
    </row>
    <row r="11" spans="2:16" ht="15.75" thickBot="1" x14ac:dyDescent="0.3">
      <c r="B11" s="33" t="s">
        <v>38</v>
      </c>
      <c r="C11" s="32">
        <v>5</v>
      </c>
      <c r="D11" s="11">
        <f t="shared" si="0"/>
        <v>545.41539124822805</v>
      </c>
      <c r="E11" s="14"/>
      <c r="F11" s="15" t="s">
        <v>15</v>
      </c>
      <c r="G11" s="35">
        <f>SUM(G5:G10)</f>
        <v>5061.4548307835557</v>
      </c>
      <c r="H11" s="33" t="s">
        <v>39</v>
      </c>
      <c r="I11" s="2">
        <v>3</v>
      </c>
      <c r="J11" s="11">
        <f t="shared" si="2"/>
        <v>196.34954084936206</v>
      </c>
    </row>
    <row r="12" spans="2:16" ht="15" customHeight="1" x14ac:dyDescent="0.25">
      <c r="B12" s="33" t="s">
        <v>38</v>
      </c>
      <c r="C12" s="32">
        <v>5</v>
      </c>
      <c r="D12" s="11">
        <f t="shared" si="0"/>
        <v>545.41539124822805</v>
      </c>
      <c r="H12" s="33" t="s">
        <v>39</v>
      </c>
      <c r="I12" s="2">
        <v>3</v>
      </c>
      <c r="J12" s="11">
        <f t="shared" si="2"/>
        <v>196.34954084936206</v>
      </c>
      <c r="L12" s="61" t="s">
        <v>45</v>
      </c>
      <c r="M12" s="62"/>
      <c r="N12" s="62"/>
      <c r="O12" s="62"/>
      <c r="P12" s="63"/>
    </row>
    <row r="13" spans="2:16" ht="15.75" thickBot="1" x14ac:dyDescent="0.3">
      <c r="B13" s="33" t="s">
        <v>38</v>
      </c>
      <c r="C13" s="2">
        <v>5</v>
      </c>
      <c r="D13" s="11">
        <f t="shared" si="0"/>
        <v>545.41539124822805</v>
      </c>
      <c r="H13" s="33" t="s">
        <v>39</v>
      </c>
      <c r="I13" s="2">
        <v>8</v>
      </c>
      <c r="J13" s="11">
        <f t="shared" si="2"/>
        <v>1396.2634015954636</v>
      </c>
      <c r="L13" s="64"/>
      <c r="M13" s="65"/>
      <c r="N13" s="65"/>
      <c r="O13" s="65"/>
      <c r="P13" s="66"/>
    </row>
    <row r="14" spans="2:16" ht="15.75" thickBot="1" x14ac:dyDescent="0.3">
      <c r="B14" s="14"/>
      <c r="C14" s="15" t="s">
        <v>15</v>
      </c>
      <c r="D14" s="34">
        <f>SUM(D5:D13)</f>
        <v>5366.8874498825635</v>
      </c>
      <c r="H14" s="33" t="s">
        <v>39</v>
      </c>
      <c r="I14" s="2">
        <v>8</v>
      </c>
      <c r="J14" s="11">
        <f t="shared" si="2"/>
        <v>1396.2634015954636</v>
      </c>
      <c r="L14" s="49"/>
      <c r="M14" s="49"/>
      <c r="N14" s="49"/>
    </row>
    <row r="15" spans="2:16" ht="15.75" thickBot="1" x14ac:dyDescent="0.3">
      <c r="H15" s="33" t="s">
        <v>42</v>
      </c>
      <c r="I15" s="2">
        <v>6</v>
      </c>
      <c r="J15" s="11">
        <f t="shared" si="2"/>
        <v>785.39816339744823</v>
      </c>
    </row>
    <row r="16" spans="2:16" ht="15.75" thickBot="1" x14ac:dyDescent="0.3">
      <c r="B16" s="3" t="s">
        <v>12</v>
      </c>
      <c r="C16" s="4">
        <v>4000</v>
      </c>
      <c r="H16" s="14"/>
      <c r="I16" s="15" t="s">
        <v>15</v>
      </c>
      <c r="J16" s="34">
        <f>SUM(J5:J15)</f>
        <v>13613.568165555773</v>
      </c>
    </row>
  </sheetData>
  <mergeCells count="6">
    <mergeCell ref="L12:P13"/>
    <mergeCell ref="B3:D3"/>
    <mergeCell ref="E3:G3"/>
    <mergeCell ref="H3:J3"/>
    <mergeCell ref="B2:J2"/>
    <mergeCell ref="L9:N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workbookViewId="0">
      <selection activeCell="J6" sqref="I3:J6"/>
    </sheetView>
  </sheetViews>
  <sheetFormatPr defaultRowHeight="15" x14ac:dyDescent="0.25"/>
  <cols>
    <col min="1" max="1" width="9.140625" style="6"/>
    <col min="2" max="2" width="28.7109375" style="6" bestFit="1" customWidth="1"/>
    <col min="3" max="3" width="9" style="6" bestFit="1" customWidth="1"/>
    <col min="4" max="4" width="13.7109375" style="6" bestFit="1" customWidth="1"/>
    <col min="5" max="5" width="20.85546875" style="6" bestFit="1" customWidth="1"/>
    <col min="6" max="6" width="9" style="6" bestFit="1" customWidth="1"/>
    <col min="7" max="7" width="13.7109375" style="6" bestFit="1" customWidth="1"/>
    <col min="8" max="8" width="9.140625" style="6"/>
    <col min="9" max="9" width="7" style="6" bestFit="1" customWidth="1"/>
    <col min="10" max="10" width="6" style="6" bestFit="1" customWidth="1"/>
    <col min="11" max="11" width="4.7109375" style="6" bestFit="1" customWidth="1"/>
    <col min="12" max="12" width="6" style="6" bestFit="1" customWidth="1"/>
    <col min="13" max="14" width="9.140625" style="6"/>
    <col min="15" max="15" width="12.85546875" style="6" bestFit="1" customWidth="1"/>
    <col min="16" max="16" width="13.5703125" style="6" bestFit="1" customWidth="1"/>
    <col min="17" max="16384" width="9.140625" style="6"/>
  </cols>
  <sheetData>
    <row r="1" spans="2:16" ht="15.75" thickBot="1" x14ac:dyDescent="0.3"/>
    <row r="2" spans="2:16" ht="32.25" thickBot="1" x14ac:dyDescent="0.55000000000000004">
      <c r="B2" s="70" t="s">
        <v>51</v>
      </c>
      <c r="C2" s="71"/>
      <c r="D2" s="71"/>
      <c r="E2" s="71"/>
      <c r="F2" s="71"/>
      <c r="G2" s="72"/>
    </row>
    <row r="3" spans="2:16" x14ac:dyDescent="0.25">
      <c r="B3" s="55" t="s">
        <v>6</v>
      </c>
      <c r="C3" s="56"/>
      <c r="D3" s="57"/>
      <c r="E3" s="85" t="s">
        <v>33</v>
      </c>
      <c r="F3" s="56"/>
      <c r="G3" s="57"/>
      <c r="I3" s="16"/>
      <c r="J3" s="20" t="s">
        <v>58</v>
      </c>
      <c r="O3" s="83" t="s">
        <v>64</v>
      </c>
      <c r="P3" s="84"/>
    </row>
    <row r="4" spans="2:16" x14ac:dyDescent="0.25">
      <c r="B4" s="8" t="s">
        <v>3</v>
      </c>
      <c r="C4" s="1" t="s">
        <v>2</v>
      </c>
      <c r="D4" s="9" t="s">
        <v>4</v>
      </c>
      <c r="E4" s="7" t="s">
        <v>3</v>
      </c>
      <c r="F4" s="1" t="s">
        <v>2</v>
      </c>
      <c r="G4" s="9" t="s">
        <v>4</v>
      </c>
      <c r="I4" s="8" t="s">
        <v>6</v>
      </c>
      <c r="J4" s="11">
        <f>D18</f>
        <v>14224.433403753788</v>
      </c>
      <c r="O4" s="52" t="s">
        <v>65</v>
      </c>
      <c r="P4" s="53" t="s">
        <v>4</v>
      </c>
    </row>
    <row r="5" spans="2:16" x14ac:dyDescent="0.25">
      <c r="B5" s="10" t="s">
        <v>52</v>
      </c>
      <c r="C5" s="2">
        <v>6</v>
      </c>
      <c r="D5" s="11">
        <f t="shared" ref="D5:D17" si="0">((PI()*(C5^2)/4)/144)*$C$20</f>
        <v>785.39816339744823</v>
      </c>
      <c r="E5" s="5" t="s">
        <v>55</v>
      </c>
      <c r="F5" s="2">
        <v>10</v>
      </c>
      <c r="G5" s="11">
        <f t="shared" ref="G5:G11" si="1">((PI()*(F5^2)/4)/144)*$C$20</f>
        <v>2181.6615649929122</v>
      </c>
      <c r="I5" s="8" t="s">
        <v>33</v>
      </c>
      <c r="J5" s="11">
        <f>G12</f>
        <v>12304.571226560023</v>
      </c>
      <c r="O5" s="10">
        <v>12</v>
      </c>
      <c r="P5" s="11">
        <f t="shared" ref="P5:P12" si="2">((PI()*(O5^2)/4)/144)*$C$20</f>
        <v>3141.5926535897929</v>
      </c>
    </row>
    <row r="6" spans="2:16" ht="15.75" thickBot="1" x14ac:dyDescent="0.3">
      <c r="B6" s="10" t="s">
        <v>52</v>
      </c>
      <c r="C6" s="2">
        <v>4</v>
      </c>
      <c r="D6" s="11">
        <f t="shared" si="0"/>
        <v>349.0658503988659</v>
      </c>
      <c r="E6" s="5" t="s">
        <v>41</v>
      </c>
      <c r="F6" s="2">
        <v>12</v>
      </c>
      <c r="G6" s="11">
        <f t="shared" si="1"/>
        <v>3141.5926535897929</v>
      </c>
      <c r="I6" s="22" t="s">
        <v>57</v>
      </c>
      <c r="J6" s="50">
        <f>G12+D18</f>
        <v>26529.004630313812</v>
      </c>
      <c r="O6" s="10">
        <v>10</v>
      </c>
      <c r="P6" s="11">
        <f t="shared" si="2"/>
        <v>2181.6615649929122</v>
      </c>
    </row>
    <row r="7" spans="2:16" x14ac:dyDescent="0.25">
      <c r="B7" s="10" t="s">
        <v>52</v>
      </c>
      <c r="C7" s="2">
        <v>4</v>
      </c>
      <c r="D7" s="11">
        <f t="shared" si="0"/>
        <v>349.0658503988659</v>
      </c>
      <c r="E7" s="5" t="s">
        <v>55</v>
      </c>
      <c r="F7" s="2">
        <v>8</v>
      </c>
      <c r="G7" s="11">
        <f t="shared" si="1"/>
        <v>1396.2634015954636</v>
      </c>
      <c r="O7" s="10">
        <v>8</v>
      </c>
      <c r="P7" s="11">
        <f t="shared" si="2"/>
        <v>1396.2634015954636</v>
      </c>
    </row>
    <row r="8" spans="2:16" x14ac:dyDescent="0.25">
      <c r="B8" s="10" t="s">
        <v>52</v>
      </c>
      <c r="C8" s="2">
        <v>8</v>
      </c>
      <c r="D8" s="11">
        <f t="shared" si="0"/>
        <v>1396.2634015954636</v>
      </c>
      <c r="E8" s="5" t="s">
        <v>56</v>
      </c>
      <c r="F8" s="2">
        <v>8</v>
      </c>
      <c r="G8" s="11">
        <f t="shared" si="1"/>
        <v>1396.2634015954636</v>
      </c>
      <c r="K8" s="6" t="s">
        <v>63</v>
      </c>
      <c r="L8" s="25">
        <f>J6</f>
        <v>26529.004630313812</v>
      </c>
      <c r="O8" s="33">
        <v>7</v>
      </c>
      <c r="P8" s="11">
        <f t="shared" si="2"/>
        <v>1069.0141668465267</v>
      </c>
    </row>
    <row r="9" spans="2:16" x14ac:dyDescent="0.25">
      <c r="B9" s="10" t="s">
        <v>52</v>
      </c>
      <c r="C9" s="2">
        <v>8</v>
      </c>
      <c r="D9" s="11">
        <f t="shared" si="0"/>
        <v>1396.2634015954636</v>
      </c>
      <c r="E9" s="5" t="s">
        <v>56</v>
      </c>
      <c r="F9" s="2">
        <v>8</v>
      </c>
      <c r="G9" s="11">
        <f t="shared" si="1"/>
        <v>1396.2634015954636</v>
      </c>
      <c r="K9" s="6" t="s">
        <v>62</v>
      </c>
      <c r="L9" s="25">
        <f>'Line 3 Sly'!P4</f>
        <v>24041.910446221889</v>
      </c>
      <c r="O9" s="33">
        <v>6</v>
      </c>
      <c r="P9" s="11">
        <f t="shared" si="2"/>
        <v>785.39816339744823</v>
      </c>
    </row>
    <row r="10" spans="2:16" ht="15" customHeight="1" x14ac:dyDescent="0.25">
      <c r="B10" s="10" t="s">
        <v>53</v>
      </c>
      <c r="C10" s="2">
        <v>6</v>
      </c>
      <c r="D10" s="11">
        <f t="shared" si="0"/>
        <v>785.39816339744823</v>
      </c>
      <c r="E10" s="5" t="s">
        <v>56</v>
      </c>
      <c r="F10" s="2">
        <v>8</v>
      </c>
      <c r="G10" s="11">
        <f t="shared" si="1"/>
        <v>1396.2634015954636</v>
      </c>
      <c r="K10" s="6" t="s">
        <v>61</v>
      </c>
      <c r="L10" s="25">
        <f>'South Sly'!G5</f>
        <v>5585.0536063818545</v>
      </c>
      <c r="O10" s="33">
        <v>5</v>
      </c>
      <c r="P10" s="11">
        <f t="shared" si="2"/>
        <v>545.41539124822805</v>
      </c>
    </row>
    <row r="11" spans="2:16" x14ac:dyDescent="0.25">
      <c r="B11" s="10" t="s">
        <v>53</v>
      </c>
      <c r="C11" s="2">
        <v>8</v>
      </c>
      <c r="D11" s="11">
        <f t="shared" si="0"/>
        <v>1396.2634015954636</v>
      </c>
      <c r="E11" s="5" t="s">
        <v>56</v>
      </c>
      <c r="F11" s="2">
        <v>8</v>
      </c>
      <c r="G11" s="11">
        <f t="shared" si="1"/>
        <v>1396.2634015954636</v>
      </c>
      <c r="K11" s="6" t="s">
        <v>60</v>
      </c>
      <c r="L11" s="25">
        <f>'Evo Collector'!L4</f>
        <v>11344.640137963142</v>
      </c>
      <c r="O11" s="33">
        <v>4</v>
      </c>
      <c r="P11" s="11">
        <f t="shared" si="2"/>
        <v>349.0658503988659</v>
      </c>
    </row>
    <row r="12" spans="2:16" ht="15.75" thickBot="1" x14ac:dyDescent="0.3">
      <c r="B12" s="10" t="s">
        <v>53</v>
      </c>
      <c r="C12" s="2">
        <v>8</v>
      </c>
      <c r="D12" s="11">
        <f t="shared" si="0"/>
        <v>1396.2634015954636</v>
      </c>
      <c r="E12" s="28"/>
      <c r="F12" s="15" t="s">
        <v>15</v>
      </c>
      <c r="G12" s="34">
        <f>SUM(G5:G11)</f>
        <v>12304.571226560023</v>
      </c>
      <c r="K12" s="6" t="s">
        <v>59</v>
      </c>
      <c r="L12" s="25">
        <f>'Western Precept'!L4</f>
        <v>20093.103013584718</v>
      </c>
      <c r="O12" s="51">
        <v>3</v>
      </c>
      <c r="P12" s="50">
        <f t="shared" si="2"/>
        <v>196.34954084936206</v>
      </c>
    </row>
    <row r="13" spans="2:16" ht="15" customHeight="1" x14ac:dyDescent="0.25">
      <c r="B13" s="10" t="s">
        <v>53</v>
      </c>
      <c r="C13" s="2">
        <v>6</v>
      </c>
      <c r="D13" s="11">
        <f t="shared" si="0"/>
        <v>785.39816339744823</v>
      </c>
      <c r="G13" s="25"/>
      <c r="L13" s="25">
        <f>SUM(L9:L12)</f>
        <v>61064.7072041516</v>
      </c>
    </row>
    <row r="14" spans="2:16" x14ac:dyDescent="0.25">
      <c r="B14" s="10" t="s">
        <v>53</v>
      </c>
      <c r="C14" s="2">
        <v>8</v>
      </c>
      <c r="D14" s="11">
        <f t="shared" si="0"/>
        <v>1396.2634015954636</v>
      </c>
      <c r="G14" s="25"/>
      <c r="L14" s="54">
        <f>L8/L13</f>
        <v>0.4344408717399072</v>
      </c>
    </row>
    <row r="15" spans="2:16" x14ac:dyDescent="0.25">
      <c r="B15" s="10" t="s">
        <v>54</v>
      </c>
      <c r="C15" s="2">
        <v>8</v>
      </c>
      <c r="D15" s="11">
        <f t="shared" si="0"/>
        <v>1396.2634015954636</v>
      </c>
      <c r="G15" s="25"/>
    </row>
    <row r="16" spans="2:16" x14ac:dyDescent="0.25">
      <c r="B16" s="10" t="s">
        <v>54</v>
      </c>
      <c r="C16" s="2">
        <v>8</v>
      </c>
      <c r="D16" s="11">
        <f t="shared" si="0"/>
        <v>1396.2634015954636</v>
      </c>
      <c r="G16" s="25"/>
    </row>
    <row r="17" spans="2:7" x14ac:dyDescent="0.25">
      <c r="B17" s="10" t="s">
        <v>54</v>
      </c>
      <c r="C17" s="2">
        <v>8</v>
      </c>
      <c r="D17" s="11">
        <f t="shared" si="0"/>
        <v>1396.2634015954636</v>
      </c>
    </row>
    <row r="18" spans="2:7" ht="15.75" thickBot="1" x14ac:dyDescent="0.3">
      <c r="B18" s="14"/>
      <c r="C18" s="15" t="s">
        <v>15</v>
      </c>
      <c r="D18" s="34">
        <f>SUM(D5:D17)</f>
        <v>14224.433403753788</v>
      </c>
    </row>
    <row r="19" spans="2:7" ht="15.75" thickBot="1" x14ac:dyDescent="0.3">
      <c r="D19" s="25"/>
    </row>
    <row r="20" spans="2:7" ht="15.75" thickBot="1" x14ac:dyDescent="0.3">
      <c r="B20" s="3" t="s">
        <v>12</v>
      </c>
      <c r="C20" s="4">
        <v>4000</v>
      </c>
      <c r="D20" s="25"/>
      <c r="G20" s="25"/>
    </row>
    <row r="21" spans="2:7" x14ac:dyDescent="0.25">
      <c r="D21" s="25"/>
      <c r="G21" s="25"/>
    </row>
    <row r="22" spans="2:7" x14ac:dyDescent="0.25">
      <c r="D22" s="25"/>
      <c r="G22" s="25"/>
    </row>
  </sheetData>
  <mergeCells count="4">
    <mergeCell ref="O3:P3"/>
    <mergeCell ref="B3:D3"/>
    <mergeCell ref="B2:G2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Western Precept</vt:lpstr>
      <vt:lpstr>Evo Collector</vt:lpstr>
      <vt:lpstr>South Sly</vt:lpstr>
      <vt:lpstr>Line 3 Sly</vt:lpstr>
      <vt:lpstr>Fume Extraction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2013-04-11T13:41:02Z</dcterms:created>
  <dcterms:modified xsi:type="dcterms:W3CDTF">2013-04-11T21:12:56Z</dcterms:modified>
</cp:coreProperties>
</file>