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3"/>
  </bookViews>
  <sheets>
    <sheet name="Sheet1" sheetId="1" r:id="rId1"/>
    <sheet name="Sheet2" sheetId="2" r:id="rId2"/>
    <sheet name="Thermal" sheetId="5" r:id="rId3"/>
    <sheet name="Electrical" sheetId="4" r:id="rId4"/>
  </sheets>
  <calcPr calcId="145621"/>
</workbook>
</file>

<file path=xl/calcChain.xml><?xml version="1.0" encoding="utf-8"?>
<calcChain xmlns="http://schemas.openxmlformats.org/spreadsheetml/2006/main">
  <c r="O58" i="4" l="1"/>
  <c r="P55" i="4" s="1"/>
  <c r="T58" i="4"/>
  <c r="U55" i="4" s="1"/>
  <c r="T53" i="4"/>
  <c r="U52" i="4" s="1"/>
  <c r="T50" i="4"/>
  <c r="U49" i="4" s="1"/>
  <c r="O50" i="4"/>
  <c r="P49" i="4" s="1"/>
  <c r="O53" i="4"/>
  <c r="P52" i="4"/>
  <c r="T47" i="4"/>
  <c r="U46" i="4" s="1"/>
  <c r="O47" i="4"/>
  <c r="P46" i="4" s="1"/>
  <c r="P39" i="4"/>
  <c r="T42" i="4"/>
  <c r="U39" i="4" s="1"/>
  <c r="O42" i="4"/>
  <c r="T37" i="4"/>
  <c r="U36" i="4" s="1"/>
  <c r="O37" i="4"/>
  <c r="P36" i="4" s="1"/>
  <c r="T34" i="4"/>
  <c r="U33" i="4"/>
  <c r="O34" i="4"/>
  <c r="P33" i="4" s="1"/>
  <c r="T31" i="4"/>
  <c r="U30" i="4" s="1"/>
  <c r="O31" i="4"/>
  <c r="P30" i="4"/>
  <c r="T28" i="4"/>
  <c r="U27" i="4" s="1"/>
  <c r="O28" i="4"/>
  <c r="P27" i="4" s="1"/>
  <c r="T25" i="4"/>
  <c r="U24" i="4" s="1"/>
  <c r="O25" i="4"/>
  <c r="P24" i="4" s="1"/>
  <c r="T20" i="4"/>
  <c r="U17" i="4" s="1"/>
  <c r="O20" i="4"/>
  <c r="P17" i="4" s="1"/>
  <c r="T13" i="4"/>
  <c r="U10" i="4" s="1"/>
  <c r="O13" i="4"/>
  <c r="P10" i="4" s="1"/>
  <c r="T6" i="4"/>
  <c r="U3" i="4" s="1"/>
  <c r="P3" i="4"/>
  <c r="G24" i="4"/>
  <c r="H24" i="4"/>
  <c r="I24" i="4"/>
  <c r="J24" i="4"/>
  <c r="K24" i="4"/>
  <c r="G27" i="4"/>
  <c r="H27" i="4"/>
  <c r="I27" i="4"/>
  <c r="J27" i="4"/>
  <c r="K27" i="4"/>
  <c r="G30" i="4"/>
  <c r="H30" i="4"/>
  <c r="I30" i="4"/>
  <c r="J30" i="4"/>
  <c r="K30" i="4"/>
  <c r="G3" i="5"/>
  <c r="H3" i="5"/>
  <c r="I3" i="5"/>
  <c r="J3" i="5"/>
  <c r="K3" i="5"/>
  <c r="T39" i="5"/>
  <c r="P39" i="5"/>
  <c r="T36" i="5"/>
  <c r="P36" i="5"/>
  <c r="T33" i="5"/>
  <c r="P33" i="5"/>
  <c r="T30" i="5"/>
  <c r="P30" i="5"/>
  <c r="T27" i="5"/>
  <c r="P27" i="5"/>
  <c r="T24" i="5"/>
  <c r="P24" i="5"/>
  <c r="T21" i="5"/>
  <c r="P21" i="5"/>
  <c r="T18" i="5"/>
  <c r="P18" i="5"/>
  <c r="T15" i="5"/>
  <c r="P15" i="5"/>
  <c r="T12" i="5"/>
  <c r="P12" i="5"/>
  <c r="T9" i="5"/>
  <c r="P9" i="5"/>
  <c r="T6" i="5"/>
  <c r="P6" i="5"/>
  <c r="T3" i="5"/>
  <c r="P3" i="5"/>
  <c r="K55" i="4" l="1"/>
  <c r="J55" i="4"/>
  <c r="I55" i="4"/>
  <c r="H55" i="4"/>
  <c r="G55" i="4"/>
  <c r="K52" i="4"/>
  <c r="J52" i="4"/>
  <c r="I52" i="4"/>
  <c r="H52" i="4"/>
  <c r="G52" i="4"/>
  <c r="K49" i="4"/>
  <c r="J49" i="4"/>
  <c r="I49" i="4"/>
  <c r="H49" i="4"/>
  <c r="G49" i="4"/>
  <c r="K46" i="4"/>
  <c r="J46" i="4"/>
  <c r="I46" i="4"/>
  <c r="H46" i="4"/>
  <c r="G46" i="4"/>
  <c r="K39" i="4"/>
  <c r="J39" i="4"/>
  <c r="I39" i="4"/>
  <c r="H39" i="4"/>
  <c r="G39" i="4"/>
  <c r="K36" i="4"/>
  <c r="J36" i="4"/>
  <c r="I36" i="4"/>
  <c r="H36" i="4"/>
  <c r="G36" i="4"/>
  <c r="K33" i="4"/>
  <c r="J33" i="4"/>
  <c r="I33" i="4"/>
  <c r="H33" i="4"/>
  <c r="G33" i="4"/>
</calcChain>
</file>

<file path=xl/sharedStrings.xml><?xml version="1.0" encoding="utf-8"?>
<sst xmlns="http://schemas.openxmlformats.org/spreadsheetml/2006/main" count="583" uniqueCount="152">
  <si>
    <t>Old</t>
  </si>
  <si>
    <t>New</t>
  </si>
  <si>
    <t>ODF 800</t>
  </si>
  <si>
    <t>ODF 1000</t>
  </si>
  <si>
    <t>ODF 2000</t>
  </si>
  <si>
    <t>ODF</t>
  </si>
  <si>
    <t>ODF 4000T</t>
  </si>
  <si>
    <t>ODF 4000TF</t>
  </si>
  <si>
    <t>ODF 6000</t>
  </si>
  <si>
    <t>ODF 8000</t>
  </si>
  <si>
    <t>ODF 8000TF</t>
  </si>
  <si>
    <r>
      <t>A mist</t>
    </r>
    <r>
      <rPr>
        <vertAlign val="superscript"/>
        <sz val="11"/>
        <color theme="1"/>
        <rFont val="Calibri"/>
        <family val="2"/>
        <scheme val="minor"/>
      </rPr>
      <t>80TF</t>
    </r>
  </si>
  <si>
    <r>
      <t>A mist</t>
    </r>
    <r>
      <rPr>
        <vertAlign val="superscript"/>
        <sz val="11"/>
        <color theme="1"/>
        <rFont val="Calibri"/>
        <family val="2"/>
        <scheme val="minor"/>
      </rPr>
      <t>80T</t>
    </r>
  </si>
  <si>
    <r>
      <t>A mist</t>
    </r>
    <r>
      <rPr>
        <vertAlign val="superscript"/>
        <sz val="11"/>
        <color theme="1"/>
        <rFont val="Calibri"/>
        <family val="2"/>
        <scheme val="minor"/>
      </rPr>
      <t>60</t>
    </r>
  </si>
  <si>
    <r>
      <t>A mist</t>
    </r>
    <r>
      <rPr>
        <vertAlign val="superscript"/>
        <sz val="11"/>
        <color theme="1"/>
        <rFont val="Calibri"/>
        <family val="2"/>
        <scheme val="minor"/>
      </rPr>
      <t>40TF</t>
    </r>
  </si>
  <si>
    <r>
      <t>A mist</t>
    </r>
    <r>
      <rPr>
        <vertAlign val="superscript"/>
        <sz val="11"/>
        <color theme="1"/>
        <rFont val="Calibri"/>
        <family val="2"/>
        <scheme val="minor"/>
      </rPr>
      <t>40T</t>
    </r>
  </si>
  <si>
    <r>
      <t>A mist</t>
    </r>
    <r>
      <rPr>
        <vertAlign val="superscript"/>
        <sz val="11"/>
        <color theme="1"/>
        <rFont val="Calibri"/>
        <family val="2"/>
        <scheme val="minor"/>
      </rPr>
      <t>20</t>
    </r>
  </si>
  <si>
    <r>
      <t>A mist</t>
    </r>
    <r>
      <rPr>
        <vertAlign val="superscript"/>
        <sz val="11"/>
        <color theme="1"/>
        <rFont val="Calibri"/>
        <family val="2"/>
        <scheme val="minor"/>
      </rPr>
      <t>10</t>
    </r>
  </si>
  <si>
    <t>ODR 2000</t>
  </si>
  <si>
    <t>ODR 3000</t>
  </si>
  <si>
    <t>ODR 6000T</t>
  </si>
  <si>
    <t>ODR 9000</t>
  </si>
  <si>
    <t>ODR 12000T</t>
  </si>
  <si>
    <t>ODR</t>
  </si>
  <si>
    <r>
      <t>A smoke</t>
    </r>
    <r>
      <rPr>
        <vertAlign val="superscript"/>
        <sz val="11"/>
        <color theme="1"/>
        <rFont val="Calibri"/>
        <family val="2"/>
        <scheme val="minor"/>
      </rPr>
      <t>20</t>
    </r>
  </si>
  <si>
    <r>
      <t>A smoke</t>
    </r>
    <r>
      <rPr>
        <vertAlign val="superscript"/>
        <sz val="11"/>
        <color theme="1"/>
        <rFont val="Calibri"/>
        <family val="2"/>
        <scheme val="minor"/>
      </rPr>
      <t>160T</t>
    </r>
  </si>
  <si>
    <r>
      <t>A smoke</t>
    </r>
    <r>
      <rPr>
        <vertAlign val="superscript"/>
        <sz val="11"/>
        <color theme="1"/>
        <rFont val="Calibri"/>
        <family val="2"/>
        <scheme val="minor"/>
      </rPr>
      <t>120</t>
    </r>
  </si>
  <si>
    <r>
      <t>A smoke</t>
    </r>
    <r>
      <rPr>
        <vertAlign val="superscript"/>
        <sz val="11"/>
        <color theme="1"/>
        <rFont val="Calibri"/>
        <family val="2"/>
        <scheme val="minor"/>
      </rPr>
      <t>80T</t>
    </r>
  </si>
  <si>
    <r>
      <t>A smoke</t>
    </r>
    <r>
      <rPr>
        <vertAlign val="superscript"/>
        <sz val="11"/>
        <color theme="1"/>
        <rFont val="Calibri"/>
        <family val="2"/>
        <scheme val="minor"/>
      </rPr>
      <t>40</t>
    </r>
  </si>
  <si>
    <t>CFM</t>
  </si>
  <si>
    <t>Inlet Duct</t>
  </si>
  <si>
    <t>Height (H)</t>
  </si>
  <si>
    <t>Width (W)</t>
  </si>
  <si>
    <t>Depth (D)</t>
  </si>
  <si>
    <t>355 cfm</t>
  </si>
  <si>
    <t>4.9 in</t>
  </si>
  <si>
    <t>39.4 in</t>
  </si>
  <si>
    <t>24.4 in</t>
  </si>
  <si>
    <t>11.8 in</t>
  </si>
  <si>
    <r>
      <t>A mist</t>
    </r>
    <r>
      <rPr>
        <vertAlign val="superscript"/>
        <sz val="11"/>
        <color theme="1"/>
        <rFont val="Calibri"/>
        <family val="2"/>
        <scheme val="minor"/>
      </rPr>
      <t>6C</t>
    </r>
  </si>
  <si>
    <t>Hyperlink</t>
  </si>
  <si>
    <t>http://www.absolent.se/compact-oil-mist-filters/A-mist6C.aspx</t>
  </si>
  <si>
    <t>590 cfm</t>
  </si>
  <si>
    <t>6.3 in</t>
  </si>
  <si>
    <t>61.2 in</t>
  </si>
  <si>
    <t>http://www.absolent.se/oil-mist-filters/A-mist10.aspx</t>
  </si>
  <si>
    <t>1180 cfm</t>
  </si>
  <si>
    <t>7.8 in</t>
  </si>
  <si>
    <t>81.1 in</t>
  </si>
  <si>
    <t>http://www.absolent.se/oil-mist-filters/A-mist20.aspx</t>
  </si>
  <si>
    <t>2350 cfm</t>
  </si>
  <si>
    <t>12.4 in</t>
  </si>
  <si>
    <t>71.6 in</t>
  </si>
  <si>
    <t>28.5 in</t>
  </si>
  <si>
    <t>49.7 in</t>
  </si>
  <si>
    <t>http://www.absolent.se/oil-mist-filters/A-mist40T.aspx</t>
  </si>
  <si>
    <t>92.9 in</t>
  </si>
  <si>
    <t>49.9 in</t>
  </si>
  <si>
    <t>http://www.absolent.se/oil-mist-filters/A-mist40TF.aspx</t>
  </si>
  <si>
    <t>3530 cfm</t>
  </si>
  <si>
    <t>15.7 in</t>
  </si>
  <si>
    <t>89.6 in</t>
  </si>
  <si>
    <t>83.5 in</t>
  </si>
  <si>
    <t>http://www.absolent.se/oil-mist-filters/A-mist60.aspx</t>
  </si>
  <si>
    <t>4700 cfm</t>
  </si>
  <si>
    <t>81.4 in</t>
  </si>
  <si>
    <t>55.7 in</t>
  </si>
  <si>
    <t>49.8 in</t>
  </si>
  <si>
    <t>http://www.absolent.se/oil-mist-filters/A-mist80T.aspx</t>
  </si>
  <si>
    <t>106.7 in</t>
  </si>
  <si>
    <t>93.3 in</t>
  </si>
  <si>
    <t>29.1 in</t>
  </si>
  <si>
    <t>30.7 in</t>
  </si>
  <si>
    <t>139.0 in</t>
  </si>
  <si>
    <t>43.8 in</t>
  </si>
  <si>
    <t>46.0 in</t>
  </si>
  <si>
    <t>115.7 in</t>
  </si>
  <si>
    <t>45.4 in</t>
  </si>
  <si>
    <t>83.3 in</t>
  </si>
  <si>
    <t>http://www.absolent.se/oil-smoke-filters/A-smoke80T.aspx</t>
  </si>
  <si>
    <t>http://www.absolent.se/oil-smoke-filters/A-smoke20.aspx</t>
  </si>
  <si>
    <t>http://www.absolent.se/oil-smoke-filters/A-smoke40.aspx</t>
  </si>
  <si>
    <t>http://www.absolent.se/oil-mist-filters/A-mist80TF.aspx</t>
  </si>
  <si>
    <t>7050 cfm</t>
  </si>
  <si>
    <t>145.2 in</t>
  </si>
  <si>
    <t>131.2 in</t>
  </si>
  <si>
    <t>45.3 in</t>
  </si>
  <si>
    <t>19.7 in</t>
  </si>
  <si>
    <t>http://www.absolent.se/oil-smoke-filters/A-smoke120.aspx</t>
  </si>
  <si>
    <t>http://www.absolent.se/oil-smoke-filters/A-smoke160T.aspx</t>
  </si>
  <si>
    <t>9400 cfm</t>
  </si>
  <si>
    <t>131.8 in</t>
  </si>
  <si>
    <t>89.2 in</t>
  </si>
  <si>
    <t>85.5 in</t>
  </si>
  <si>
    <t>25.0 in</t>
  </si>
  <si>
    <t>ODF/ODR Spec Sheet</t>
  </si>
  <si>
    <r>
      <t>A mist</t>
    </r>
    <r>
      <rPr>
        <vertAlign val="superscript"/>
        <sz val="11"/>
        <color theme="1"/>
        <rFont val="Calibri"/>
        <family val="2"/>
        <scheme val="minor"/>
      </rPr>
      <t>10C</t>
    </r>
  </si>
  <si>
    <r>
      <t>A mist</t>
    </r>
    <r>
      <rPr>
        <vertAlign val="superscript"/>
        <sz val="11"/>
        <color theme="1"/>
        <rFont val="Calibri"/>
        <family val="2"/>
        <scheme val="minor"/>
      </rPr>
      <t xml:space="preserve">10C </t>
    </r>
    <r>
      <rPr>
        <sz val="11"/>
        <color theme="1"/>
        <rFont val="Calibri"/>
        <family val="2"/>
        <scheme val="minor"/>
      </rPr>
      <t>HEPA</t>
    </r>
  </si>
  <si>
    <t>31.8 in</t>
  </si>
  <si>
    <t>42.4 in</t>
  </si>
  <si>
    <t>27.0 in</t>
  </si>
  <si>
    <t>46.9 in</t>
  </si>
  <si>
    <t>26.9 in</t>
  </si>
  <si>
    <t>Plenum Height</t>
  </si>
  <si>
    <t>Plenum Width</t>
  </si>
  <si>
    <t>N/A</t>
  </si>
  <si>
    <t>60 g</t>
  </si>
  <si>
    <t>250 g</t>
  </si>
  <si>
    <t>30 g</t>
  </si>
  <si>
    <t>500 g</t>
  </si>
  <si>
    <t>1000 g</t>
  </si>
  <si>
    <t>STAT-X Kit Part Number</t>
  </si>
  <si>
    <t>FSK-30T</t>
  </si>
  <si>
    <t>FSK-60T</t>
  </si>
  <si>
    <t>FSK-1000T</t>
  </si>
  <si>
    <t>FSK-500T</t>
  </si>
  <si>
    <t>FSK-250T</t>
  </si>
  <si>
    <t>Premade Inlet</t>
  </si>
  <si>
    <t>Plenum inlet parts</t>
  </si>
  <si>
    <t>PRICE - Plenum</t>
  </si>
  <si>
    <t>PRICE - Premade</t>
  </si>
  <si>
    <t>PRICE - Total</t>
  </si>
  <si>
    <t xml:space="preserve">thermal actuation device - 20117 </t>
  </si>
  <si>
    <t>30g Stat-X Termal  Generator - 15300</t>
  </si>
  <si>
    <t>mounting bracket - 18001</t>
  </si>
  <si>
    <t>mounting bracket - 18011</t>
  </si>
  <si>
    <t>FSK-30T/FSK-60T</t>
  </si>
  <si>
    <t>60g Stat-X Termal generator  - 15310</t>
  </si>
  <si>
    <t>250g Stat-X Termal generator - 15310</t>
  </si>
  <si>
    <t>500g Stat-X Termal generator - 15610</t>
  </si>
  <si>
    <t>60g Stat-X Termal generator - 15310</t>
  </si>
  <si>
    <t>500g Stat-X Termal generator  - 15610</t>
  </si>
  <si>
    <t>1000g Stat-X Termal generator  - 15711</t>
  </si>
  <si>
    <t>60g Stat-X Termal  generator - 15310</t>
  </si>
  <si>
    <t>1000g Stat-X Termal generator - 15711</t>
  </si>
  <si>
    <t>Plenum Inlet</t>
  </si>
  <si>
    <t xml:space="preserve">Linear Heat Cable (150F) </t>
  </si>
  <si>
    <t>Terminal Box</t>
  </si>
  <si>
    <t>Battery - 14679</t>
  </si>
  <si>
    <t>Mounting Bracket - 18001</t>
  </si>
  <si>
    <t>Solo Panel - 14677</t>
  </si>
  <si>
    <t>Cable Adaptor - 14640</t>
  </si>
  <si>
    <t>30 g Electric Generator - 15100</t>
  </si>
  <si>
    <t>FSK-30E</t>
  </si>
  <si>
    <t>60 g Electric Generator - 15110</t>
  </si>
  <si>
    <t>FSK-60E</t>
  </si>
  <si>
    <t>250E Package - 17025</t>
  </si>
  <si>
    <t>FSK-250E</t>
  </si>
  <si>
    <t>FSK-500E</t>
  </si>
  <si>
    <t>500E Package - 17030</t>
  </si>
  <si>
    <t>1000 g Electric Generator - 15150</t>
  </si>
  <si>
    <t>Mounting Bracket - 18016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</si>
</sst>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3" xfId="0" applyBorder="1"/>
    <xf numFmtId="0" fontId="4" fillId="0" borderId="4" xfId="1" applyBorder="1"/>
    <xf numFmtId="0" fontId="4" fillId="0" borderId="6" xfId="1" applyBorder="1"/>
    <xf numFmtId="0" fontId="0" fillId="0" borderId="8" xfId="0" applyBorder="1"/>
    <xf numFmtId="0" fontId="4" fillId="0" borderId="9" xfId="1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Fill="1" applyBorder="1"/>
    <xf numFmtId="0" fontId="0" fillId="0" borderId="10" xfId="0" applyBorder="1"/>
    <xf numFmtId="0" fontId="0" fillId="0" borderId="1" xfId="0" applyFill="1" applyBorder="1"/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6" xfId="0" applyBorder="1"/>
    <xf numFmtId="0" fontId="0" fillId="0" borderId="8" xfId="0" applyFill="1" applyBorder="1"/>
    <xf numFmtId="0" fontId="0" fillId="0" borderId="9" xfId="0" applyBorder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44" fontId="0" fillId="0" borderId="1" xfId="2" applyFont="1" applyBorder="1"/>
    <xf numFmtId="44" fontId="0" fillId="0" borderId="8" xfId="2" applyFont="1" applyBorder="1"/>
    <xf numFmtId="44" fontId="0" fillId="0" borderId="10" xfId="2" applyFont="1" applyBorder="1"/>
    <xf numFmtId="44" fontId="0" fillId="0" borderId="18" xfId="2" applyFont="1" applyBorder="1"/>
    <xf numFmtId="44" fontId="0" fillId="0" borderId="10" xfId="2" applyFont="1" applyBorder="1" applyAlignment="1">
      <alignment horizontal="center" vertical="center"/>
    </xf>
    <xf numFmtId="44" fontId="0" fillId="0" borderId="18" xfId="2" applyFont="1" applyBorder="1" applyAlignment="1">
      <alignment horizontal="center" vertical="center"/>
    </xf>
    <xf numFmtId="44" fontId="0" fillId="0" borderId="22" xfId="2" applyFont="1" applyBorder="1" applyAlignment="1">
      <alignment horizontal="center" vertical="center"/>
    </xf>
    <xf numFmtId="44" fontId="0" fillId="0" borderId="23" xfId="2" applyFont="1" applyBorder="1" applyAlignment="1">
      <alignment horizontal="center" vertical="center"/>
    </xf>
    <xf numFmtId="44" fontId="0" fillId="0" borderId="0" xfId="2" applyFont="1" applyBorder="1"/>
    <xf numFmtId="44" fontId="0" fillId="0" borderId="0" xfId="2" applyFont="1" applyBorder="1" applyAlignment="1">
      <alignment vertical="center"/>
    </xf>
    <xf numFmtId="44" fontId="0" fillId="0" borderId="1" xfId="2" applyFont="1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44" fontId="0" fillId="0" borderId="9" xfId="2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44" fontId="0" fillId="0" borderId="3" xfId="2" applyFont="1" applyBorder="1"/>
    <xf numFmtId="44" fontId="0" fillId="0" borderId="3" xfId="2" applyFont="1" applyBorder="1" applyAlignment="1">
      <alignment horizontal="center" vertical="center"/>
    </xf>
    <xf numFmtId="44" fontId="0" fillId="0" borderId="4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44" fontId="1" fillId="0" borderId="29" xfId="2" applyFont="1" applyBorder="1" applyAlignment="1">
      <alignment horizontal="center" vertical="center"/>
    </xf>
    <xf numFmtId="44" fontId="1" fillId="0" borderId="30" xfId="2" applyFont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0" xfId="0" applyBorder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4" fontId="1" fillId="0" borderId="29" xfId="2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3" fillId="0" borderId="3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olent.se/oil-smoke-filters/A-smoke80T.aspx" TargetMode="External"/><Relationship Id="rId13" Type="http://schemas.openxmlformats.org/officeDocument/2006/relationships/hyperlink" Target="http://www.absolent.se/oil-smoke-filters/A-smoke160T.aspx" TargetMode="External"/><Relationship Id="rId3" Type="http://schemas.openxmlformats.org/officeDocument/2006/relationships/hyperlink" Target="http://www.absolent.se/oil-mist-filters/A-mist20.aspx" TargetMode="External"/><Relationship Id="rId7" Type="http://schemas.openxmlformats.org/officeDocument/2006/relationships/hyperlink" Target="http://www.absolent.se/oil-mist-filters/A-mist80T.aspx" TargetMode="External"/><Relationship Id="rId12" Type="http://schemas.openxmlformats.org/officeDocument/2006/relationships/hyperlink" Target="http://www.absolent.se/oil-smoke-filters/A-smoke120.aspx" TargetMode="External"/><Relationship Id="rId2" Type="http://schemas.openxmlformats.org/officeDocument/2006/relationships/hyperlink" Target="http://www.absolent.se/oil-mist-filters/A-mist10.aspx" TargetMode="External"/><Relationship Id="rId1" Type="http://schemas.openxmlformats.org/officeDocument/2006/relationships/hyperlink" Target="http://www.absolent.se/compact-oil-mist-filters/A-mist6C.aspx" TargetMode="External"/><Relationship Id="rId6" Type="http://schemas.openxmlformats.org/officeDocument/2006/relationships/hyperlink" Target="http://www.absolent.se/oil-mist-filters/A-mist60.aspx" TargetMode="External"/><Relationship Id="rId11" Type="http://schemas.openxmlformats.org/officeDocument/2006/relationships/hyperlink" Target="http://www.absolent.se/oil-mist-filters/A-mist80TF.aspx" TargetMode="External"/><Relationship Id="rId5" Type="http://schemas.openxmlformats.org/officeDocument/2006/relationships/hyperlink" Target="http://www.absolent.se/oil-mist-filters/A-mist40TF.aspx" TargetMode="External"/><Relationship Id="rId10" Type="http://schemas.openxmlformats.org/officeDocument/2006/relationships/hyperlink" Target="http://www.absolent.se/oil-smoke-filters/A-smoke40.aspx" TargetMode="External"/><Relationship Id="rId4" Type="http://schemas.openxmlformats.org/officeDocument/2006/relationships/hyperlink" Target="http://www.absolent.se/oil-mist-filters/A-mist40T.aspx" TargetMode="External"/><Relationship Id="rId9" Type="http://schemas.openxmlformats.org/officeDocument/2006/relationships/hyperlink" Target="http://www.absolent.se/oil-smoke-filters/A-smoke20.aspx" TargetMode="External"/><Relationship Id="rId1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9"/>
  <sheetViews>
    <sheetView zoomScale="115" zoomScaleNormal="115" workbookViewId="0">
      <selection activeCell="G9" sqref="G9"/>
    </sheetView>
  </sheetViews>
  <sheetFormatPr defaultRowHeight="15" x14ac:dyDescent="0.25"/>
  <cols>
    <col min="2" max="2" width="8.7109375" bestFit="1" customWidth="1"/>
    <col min="3" max="3" width="12" bestFit="1" customWidth="1"/>
    <col min="4" max="4" width="14" bestFit="1" customWidth="1"/>
    <col min="5" max="5" width="9.28515625" bestFit="1" customWidth="1"/>
    <col min="6" max="6" width="10.140625" bestFit="1" customWidth="1"/>
    <col min="7" max="7" width="10.42578125" bestFit="1" customWidth="1"/>
    <col min="8" max="8" width="9.7109375" bestFit="1" customWidth="1"/>
    <col min="9" max="9" width="9.85546875" bestFit="1" customWidth="1"/>
    <col min="10" max="10" width="59.5703125" bestFit="1" customWidth="1"/>
  </cols>
  <sheetData>
    <row r="2" spans="2:10" ht="26.25" x14ac:dyDescent="0.4">
      <c r="B2" s="26" t="s">
        <v>95</v>
      </c>
      <c r="C2" s="26"/>
      <c r="D2" s="26"/>
      <c r="E2" s="26"/>
      <c r="F2" s="26"/>
      <c r="G2" s="26"/>
      <c r="H2" s="26"/>
      <c r="I2" s="26"/>
      <c r="J2" s="26"/>
    </row>
    <row r="3" spans="2:10" ht="15.75" thickBot="1" x14ac:dyDescent="0.3"/>
    <row r="4" spans="2:10" x14ac:dyDescent="0.25">
      <c r="B4" s="7"/>
      <c r="C4" s="8" t="s">
        <v>0</v>
      </c>
      <c r="D4" s="8" t="s">
        <v>1</v>
      </c>
      <c r="E4" s="9" t="s">
        <v>29</v>
      </c>
      <c r="F4" s="9" t="s">
        <v>31</v>
      </c>
      <c r="G4" s="9" t="s">
        <v>32</v>
      </c>
      <c r="H4" s="9" t="s">
        <v>33</v>
      </c>
      <c r="I4" s="9" t="s">
        <v>30</v>
      </c>
      <c r="J4" s="10" t="s">
        <v>40</v>
      </c>
    </row>
    <row r="5" spans="2:10" ht="17.25" x14ac:dyDescent="0.25">
      <c r="B5" s="23" t="s">
        <v>5</v>
      </c>
      <c r="C5" s="1" t="s">
        <v>2</v>
      </c>
      <c r="D5" s="1" t="s">
        <v>39</v>
      </c>
      <c r="E5" s="1" t="s">
        <v>34</v>
      </c>
      <c r="F5" s="1" t="s">
        <v>36</v>
      </c>
      <c r="G5" s="1" t="s">
        <v>37</v>
      </c>
      <c r="H5" s="1" t="s">
        <v>38</v>
      </c>
      <c r="I5" s="1" t="s">
        <v>35</v>
      </c>
      <c r="J5" s="4" t="s">
        <v>41</v>
      </c>
    </row>
    <row r="6" spans="2:10" ht="17.25" x14ac:dyDescent="0.25">
      <c r="B6" s="23"/>
      <c r="C6" s="1" t="s">
        <v>3</v>
      </c>
      <c r="D6" s="1" t="s">
        <v>17</v>
      </c>
      <c r="E6" s="1" t="s">
        <v>42</v>
      </c>
      <c r="F6" s="1" t="s">
        <v>44</v>
      </c>
      <c r="G6" s="1" t="s">
        <v>37</v>
      </c>
      <c r="H6" s="1" t="s">
        <v>37</v>
      </c>
      <c r="I6" s="1" t="s">
        <v>43</v>
      </c>
      <c r="J6" s="4" t="s">
        <v>45</v>
      </c>
    </row>
    <row r="7" spans="2:10" ht="17.25" x14ac:dyDescent="0.25">
      <c r="B7" s="23"/>
      <c r="C7" s="1" t="s">
        <v>4</v>
      </c>
      <c r="D7" s="1" t="s">
        <v>16</v>
      </c>
      <c r="E7" s="1" t="s">
        <v>46</v>
      </c>
      <c r="F7" s="1" t="s">
        <v>48</v>
      </c>
      <c r="G7" s="1" t="s">
        <v>37</v>
      </c>
      <c r="H7" s="1" t="s">
        <v>37</v>
      </c>
      <c r="I7" s="1" t="s">
        <v>47</v>
      </c>
      <c r="J7" s="4" t="s">
        <v>49</v>
      </c>
    </row>
    <row r="8" spans="2:10" ht="17.25" x14ac:dyDescent="0.25">
      <c r="B8" s="23"/>
      <c r="C8" s="1" t="s">
        <v>6</v>
      </c>
      <c r="D8" s="1" t="s">
        <v>15</v>
      </c>
      <c r="E8" s="1" t="s">
        <v>50</v>
      </c>
      <c r="F8" s="1" t="s">
        <v>52</v>
      </c>
      <c r="G8" s="1" t="s">
        <v>53</v>
      </c>
      <c r="H8" s="1" t="s">
        <v>54</v>
      </c>
      <c r="I8" s="1" t="s">
        <v>51</v>
      </c>
      <c r="J8" s="4" t="s">
        <v>55</v>
      </c>
    </row>
    <row r="9" spans="2:10" ht="17.25" x14ac:dyDescent="0.25">
      <c r="B9" s="23"/>
      <c r="C9" s="1" t="s">
        <v>7</v>
      </c>
      <c r="D9" s="1" t="s">
        <v>14</v>
      </c>
      <c r="E9" s="1" t="s">
        <v>50</v>
      </c>
      <c r="F9" s="1" t="s">
        <v>56</v>
      </c>
      <c r="G9" s="1" t="s">
        <v>53</v>
      </c>
      <c r="H9" s="1" t="s">
        <v>57</v>
      </c>
      <c r="I9" s="1" t="s">
        <v>51</v>
      </c>
      <c r="J9" s="4" t="s">
        <v>58</v>
      </c>
    </row>
    <row r="10" spans="2:10" ht="17.25" x14ac:dyDescent="0.25">
      <c r="B10" s="23"/>
      <c r="C10" s="1" t="s">
        <v>8</v>
      </c>
      <c r="D10" s="1" t="s">
        <v>13</v>
      </c>
      <c r="E10" s="1" t="s">
        <v>59</v>
      </c>
      <c r="F10" s="1" t="s">
        <v>61</v>
      </c>
      <c r="G10" s="1" t="s">
        <v>62</v>
      </c>
      <c r="H10" s="1" t="s">
        <v>37</v>
      </c>
      <c r="I10" s="1" t="s">
        <v>60</v>
      </c>
      <c r="J10" s="4" t="s">
        <v>63</v>
      </c>
    </row>
    <row r="11" spans="2:10" ht="17.25" x14ac:dyDescent="0.25">
      <c r="B11" s="23"/>
      <c r="C11" s="1" t="s">
        <v>9</v>
      </c>
      <c r="D11" s="1" t="s">
        <v>12</v>
      </c>
      <c r="E11" s="1" t="s">
        <v>64</v>
      </c>
      <c r="F11" s="1" t="s">
        <v>65</v>
      </c>
      <c r="G11" s="1" t="s">
        <v>66</v>
      </c>
      <c r="H11" s="1" t="s">
        <v>67</v>
      </c>
      <c r="I11" s="1" t="s">
        <v>60</v>
      </c>
      <c r="J11" s="4" t="s">
        <v>68</v>
      </c>
    </row>
    <row r="12" spans="2:10" ht="18" thickBot="1" x14ac:dyDescent="0.3">
      <c r="B12" s="24"/>
      <c r="C12" s="5" t="s">
        <v>10</v>
      </c>
      <c r="D12" s="5" t="s">
        <v>11</v>
      </c>
      <c r="E12" s="5" t="s">
        <v>64</v>
      </c>
      <c r="F12" s="5" t="s">
        <v>69</v>
      </c>
      <c r="G12" s="5" t="s">
        <v>66</v>
      </c>
      <c r="H12" s="5" t="s">
        <v>67</v>
      </c>
      <c r="I12" s="5" t="s">
        <v>60</v>
      </c>
      <c r="J12" s="6" t="s">
        <v>82</v>
      </c>
    </row>
    <row r="13" spans="2:10" ht="17.25" x14ac:dyDescent="0.25">
      <c r="B13" s="25" t="s">
        <v>23</v>
      </c>
      <c r="C13" s="2" t="s">
        <v>18</v>
      </c>
      <c r="D13" s="2" t="s">
        <v>24</v>
      </c>
      <c r="E13" s="2" t="s">
        <v>46</v>
      </c>
      <c r="F13" s="2" t="s">
        <v>70</v>
      </c>
      <c r="G13" s="2" t="s">
        <v>71</v>
      </c>
      <c r="H13" s="2" t="s">
        <v>72</v>
      </c>
      <c r="I13" s="2" t="s">
        <v>47</v>
      </c>
      <c r="J13" s="3" t="s">
        <v>80</v>
      </c>
    </row>
    <row r="14" spans="2:10" ht="17.25" x14ac:dyDescent="0.25">
      <c r="B14" s="23"/>
      <c r="C14" s="1" t="s">
        <v>19</v>
      </c>
      <c r="D14" s="1" t="s">
        <v>28</v>
      </c>
      <c r="E14" s="1" t="s">
        <v>50</v>
      </c>
      <c r="F14" s="1" t="s">
        <v>73</v>
      </c>
      <c r="G14" s="1" t="s">
        <v>74</v>
      </c>
      <c r="H14" s="1" t="s">
        <v>75</v>
      </c>
      <c r="I14" s="1" t="s">
        <v>51</v>
      </c>
      <c r="J14" s="4" t="s">
        <v>81</v>
      </c>
    </row>
    <row r="15" spans="2:10" ht="17.25" x14ac:dyDescent="0.25">
      <c r="B15" s="23"/>
      <c r="C15" s="1" t="s">
        <v>20</v>
      </c>
      <c r="D15" s="1" t="s">
        <v>27</v>
      </c>
      <c r="E15" s="1" t="s">
        <v>64</v>
      </c>
      <c r="F15" s="1" t="s">
        <v>76</v>
      </c>
      <c r="G15" s="1" t="s">
        <v>77</v>
      </c>
      <c r="H15" s="1" t="s">
        <v>78</v>
      </c>
      <c r="I15" s="1" t="s">
        <v>60</v>
      </c>
      <c r="J15" s="4" t="s">
        <v>79</v>
      </c>
    </row>
    <row r="16" spans="2:10" ht="17.25" x14ac:dyDescent="0.25">
      <c r="B16" s="23"/>
      <c r="C16" s="1" t="s">
        <v>21</v>
      </c>
      <c r="D16" s="1" t="s">
        <v>26</v>
      </c>
      <c r="E16" s="1" t="s">
        <v>83</v>
      </c>
      <c r="F16" s="1" t="s">
        <v>84</v>
      </c>
      <c r="G16" s="1" t="s">
        <v>85</v>
      </c>
      <c r="H16" s="1" t="s">
        <v>86</v>
      </c>
      <c r="I16" s="1" t="s">
        <v>87</v>
      </c>
      <c r="J16" s="4" t="s">
        <v>88</v>
      </c>
    </row>
    <row r="17" spans="2:10" ht="18" thickBot="1" x14ac:dyDescent="0.3">
      <c r="B17" s="24"/>
      <c r="C17" s="5" t="s">
        <v>22</v>
      </c>
      <c r="D17" s="11" t="s">
        <v>25</v>
      </c>
      <c r="E17" s="11" t="s">
        <v>90</v>
      </c>
      <c r="F17" s="11" t="s">
        <v>91</v>
      </c>
      <c r="G17" s="11" t="s">
        <v>92</v>
      </c>
      <c r="H17" s="11" t="s">
        <v>93</v>
      </c>
      <c r="I17" s="11" t="s">
        <v>94</v>
      </c>
      <c r="J17" s="6" t="s">
        <v>89</v>
      </c>
    </row>
    <row r="18" spans="2:10" ht="17.25" x14ac:dyDescent="0.25">
      <c r="D18" s="1" t="s">
        <v>96</v>
      </c>
      <c r="E18" s="12" t="s">
        <v>42</v>
      </c>
      <c r="F18" s="12" t="s">
        <v>98</v>
      </c>
      <c r="G18" s="12" t="s">
        <v>99</v>
      </c>
      <c r="H18" s="12" t="s">
        <v>100</v>
      </c>
      <c r="I18" s="12" t="s">
        <v>43</v>
      </c>
    </row>
    <row r="19" spans="2:10" ht="17.25" x14ac:dyDescent="0.25">
      <c r="D19" s="1" t="s">
        <v>97</v>
      </c>
      <c r="E19" s="1" t="s">
        <v>42</v>
      </c>
      <c r="F19" s="12" t="s">
        <v>98</v>
      </c>
      <c r="G19" s="12" t="s">
        <v>101</v>
      </c>
      <c r="H19" s="12" t="s">
        <v>102</v>
      </c>
      <c r="I19" s="12" t="s">
        <v>43</v>
      </c>
    </row>
  </sheetData>
  <mergeCells count="3">
    <mergeCell ref="B5:B12"/>
    <mergeCell ref="B13:B17"/>
    <mergeCell ref="B2:J2"/>
  </mergeCells>
  <hyperlinks>
    <hyperlink ref="J5" r:id="rId1"/>
    <hyperlink ref="J6" r:id="rId2"/>
    <hyperlink ref="J7" r:id="rId3"/>
    <hyperlink ref="J8" r:id="rId4"/>
    <hyperlink ref="J9" r:id="rId5"/>
    <hyperlink ref="J10" r:id="rId6"/>
    <hyperlink ref="J11" r:id="rId7"/>
    <hyperlink ref="J15" r:id="rId8"/>
    <hyperlink ref="J13" r:id="rId9"/>
    <hyperlink ref="J14" r:id="rId10"/>
    <hyperlink ref="J12" r:id="rId11"/>
    <hyperlink ref="J16" r:id="rId12"/>
    <hyperlink ref="J17" r:id="rId13"/>
  </hyperlinks>
  <pageMargins left="0.7" right="0.7" top="0.75" bottom="0.75" header="0.3" footer="0.3"/>
  <pageSetup scale="8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G9" sqref="G9"/>
    </sheetView>
  </sheetViews>
  <sheetFormatPr defaultRowHeight="15" x14ac:dyDescent="0.25"/>
  <cols>
    <col min="1" max="1" width="9.140625" style="13"/>
    <col min="2" max="2" width="8.7109375" style="13" bestFit="1" customWidth="1"/>
    <col min="3" max="3" width="11.28515625" style="13" bestFit="1" customWidth="1"/>
    <col min="4" max="4" width="13.85546875" style="13" bestFit="1" customWidth="1"/>
    <col min="5" max="5" width="8.7109375" style="13" bestFit="1" customWidth="1"/>
    <col min="6" max="6" width="10" style="13" bestFit="1" customWidth="1"/>
    <col min="7" max="7" width="10.42578125" style="13" bestFit="1" customWidth="1"/>
    <col min="8" max="8" width="9.5703125" style="13" bestFit="1" customWidth="1"/>
    <col min="9" max="9" width="7.140625" style="13" customWidth="1"/>
    <col min="10" max="10" width="8.42578125" style="13" customWidth="1"/>
    <col min="11" max="11" width="7.85546875" style="13" customWidth="1"/>
    <col min="12" max="16384" width="9.140625" style="13"/>
  </cols>
  <sheetData>
    <row r="1" spans="2:11" ht="15.75" thickBot="1" x14ac:dyDescent="0.3"/>
    <row r="2" spans="2:11" ht="27" thickBot="1" x14ac:dyDescent="0.45">
      <c r="B2" s="31" t="s">
        <v>95</v>
      </c>
      <c r="C2" s="32"/>
      <c r="D2" s="32"/>
      <c r="E2" s="32"/>
      <c r="F2" s="32"/>
      <c r="G2" s="32"/>
      <c r="H2" s="32"/>
      <c r="I2" s="32"/>
      <c r="J2" s="32"/>
      <c r="K2" s="33"/>
    </row>
    <row r="3" spans="2:11" ht="15.75" thickBot="1" x14ac:dyDescent="0.3"/>
    <row r="4" spans="2:11" ht="30" x14ac:dyDescent="0.25">
      <c r="B4" s="7"/>
      <c r="C4" s="14" t="s">
        <v>0</v>
      </c>
      <c r="D4" s="14" t="s">
        <v>1</v>
      </c>
      <c r="E4" s="15" t="s">
        <v>29</v>
      </c>
      <c r="F4" s="15" t="s">
        <v>31</v>
      </c>
      <c r="G4" s="15" t="s">
        <v>32</v>
      </c>
      <c r="H4" s="15" t="s">
        <v>33</v>
      </c>
      <c r="I4" s="16" t="s">
        <v>30</v>
      </c>
      <c r="J4" s="17" t="s">
        <v>103</v>
      </c>
      <c r="K4" s="18" t="s">
        <v>104</v>
      </c>
    </row>
    <row r="5" spans="2:11" ht="17.25" customHeight="1" x14ac:dyDescent="0.25">
      <c r="B5" s="27" t="s">
        <v>5</v>
      </c>
      <c r="C5" s="1" t="s">
        <v>2</v>
      </c>
      <c r="D5" s="1" t="s">
        <v>39</v>
      </c>
      <c r="E5" s="1" t="s">
        <v>34</v>
      </c>
      <c r="F5" s="1">
        <v>8.1999999999999993</v>
      </c>
      <c r="G5" s="1">
        <v>24.4</v>
      </c>
      <c r="H5" s="1">
        <v>13.8</v>
      </c>
      <c r="I5" s="1">
        <v>5</v>
      </c>
      <c r="J5" s="12">
        <v>8</v>
      </c>
      <c r="K5" s="19">
        <v>12</v>
      </c>
    </row>
    <row r="6" spans="2:11" ht="17.25" customHeight="1" x14ac:dyDescent="0.25">
      <c r="B6" s="28"/>
      <c r="C6" s="1" t="s">
        <v>3</v>
      </c>
      <c r="D6" s="1" t="s">
        <v>17</v>
      </c>
      <c r="E6" s="1" t="s">
        <v>42</v>
      </c>
      <c r="F6" s="1">
        <v>43.7</v>
      </c>
      <c r="G6" s="1">
        <v>24.4</v>
      </c>
      <c r="H6" s="1">
        <v>24.4</v>
      </c>
      <c r="I6" s="1">
        <v>6</v>
      </c>
      <c r="J6" s="12">
        <v>8</v>
      </c>
      <c r="K6" s="19">
        <v>12</v>
      </c>
    </row>
    <row r="7" spans="2:11" ht="17.25" customHeight="1" x14ac:dyDescent="0.25">
      <c r="B7" s="28"/>
      <c r="C7" s="1" t="s">
        <v>4</v>
      </c>
      <c r="D7" s="1" t="s">
        <v>16</v>
      </c>
      <c r="E7" s="1" t="s">
        <v>46</v>
      </c>
      <c r="F7" s="1">
        <v>63.5</v>
      </c>
      <c r="G7" s="1">
        <v>24.4</v>
      </c>
      <c r="H7" s="1">
        <v>24.4</v>
      </c>
      <c r="I7" s="1">
        <v>8</v>
      </c>
      <c r="J7" s="1">
        <v>8</v>
      </c>
      <c r="K7" s="20">
        <v>12</v>
      </c>
    </row>
    <row r="8" spans="2:11" ht="17.25" customHeight="1" x14ac:dyDescent="0.25">
      <c r="B8" s="28"/>
      <c r="C8" s="1" t="s">
        <v>6</v>
      </c>
      <c r="D8" s="1" t="s">
        <v>15</v>
      </c>
      <c r="E8" s="1" t="s">
        <v>50</v>
      </c>
      <c r="F8" s="12">
        <v>75.8</v>
      </c>
      <c r="G8" s="1">
        <v>25.4</v>
      </c>
      <c r="H8" s="1">
        <v>48.1</v>
      </c>
      <c r="I8" s="1">
        <v>12</v>
      </c>
      <c r="J8" s="1">
        <v>14</v>
      </c>
      <c r="K8" s="20">
        <v>16</v>
      </c>
    </row>
    <row r="9" spans="2:11" ht="17.25" customHeight="1" x14ac:dyDescent="0.25">
      <c r="B9" s="28"/>
      <c r="C9" s="1" t="s">
        <v>7</v>
      </c>
      <c r="D9" s="1" t="s">
        <v>14</v>
      </c>
      <c r="E9" s="1" t="s">
        <v>50</v>
      </c>
      <c r="F9" s="12">
        <v>75.8</v>
      </c>
      <c r="G9" s="1">
        <v>25.4</v>
      </c>
      <c r="H9" s="1">
        <v>48.1</v>
      </c>
      <c r="I9" s="1">
        <v>12</v>
      </c>
      <c r="J9" s="1">
        <v>14</v>
      </c>
      <c r="K9" s="20">
        <v>16</v>
      </c>
    </row>
    <row r="10" spans="2:11" ht="17.25" customHeight="1" x14ac:dyDescent="0.25">
      <c r="B10" s="28"/>
      <c r="C10" s="1" t="s">
        <v>8</v>
      </c>
      <c r="D10" s="1" t="s">
        <v>13</v>
      </c>
      <c r="E10" s="1" t="s">
        <v>59</v>
      </c>
      <c r="F10" s="12">
        <v>87.2</v>
      </c>
      <c r="G10" s="1">
        <v>83.5</v>
      </c>
      <c r="H10" s="1">
        <v>24.4</v>
      </c>
      <c r="I10" s="1">
        <v>16</v>
      </c>
      <c r="J10" s="1">
        <v>14</v>
      </c>
      <c r="K10" s="20">
        <v>18</v>
      </c>
    </row>
    <row r="11" spans="2:11" ht="17.25" customHeight="1" x14ac:dyDescent="0.25">
      <c r="B11" s="28"/>
      <c r="C11" s="1" t="s">
        <v>9</v>
      </c>
      <c r="D11" s="1" t="s">
        <v>12</v>
      </c>
      <c r="E11" s="1" t="s">
        <v>64</v>
      </c>
      <c r="F11" s="12">
        <v>87.8</v>
      </c>
      <c r="G11" s="1">
        <v>55.7</v>
      </c>
      <c r="H11" s="1">
        <v>49.8</v>
      </c>
      <c r="I11" s="1">
        <v>16</v>
      </c>
      <c r="J11" s="1">
        <v>14</v>
      </c>
      <c r="K11" s="20">
        <v>18</v>
      </c>
    </row>
    <row r="12" spans="2:11" ht="17.25" customHeight="1" x14ac:dyDescent="0.25">
      <c r="B12" s="29"/>
      <c r="C12" s="1" t="s">
        <v>10</v>
      </c>
      <c r="D12" s="1" t="s">
        <v>11</v>
      </c>
      <c r="E12" s="1" t="s">
        <v>64</v>
      </c>
      <c r="F12" s="12">
        <v>87.8</v>
      </c>
      <c r="G12" s="1">
        <v>55.7</v>
      </c>
      <c r="H12" s="1">
        <v>49.8</v>
      </c>
      <c r="I12" s="1">
        <v>16</v>
      </c>
      <c r="J12" s="1">
        <v>14</v>
      </c>
      <c r="K12" s="20">
        <v>18</v>
      </c>
    </row>
    <row r="13" spans="2:11" ht="17.25" customHeight="1" x14ac:dyDescent="0.25">
      <c r="B13" s="27" t="s">
        <v>23</v>
      </c>
      <c r="C13" s="1" t="s">
        <v>18</v>
      </c>
      <c r="D13" s="1" t="s">
        <v>24</v>
      </c>
      <c r="E13" s="1" t="s">
        <v>46</v>
      </c>
      <c r="F13" s="12">
        <v>58.6</v>
      </c>
      <c r="G13" s="1">
        <v>27.6</v>
      </c>
      <c r="H13" s="1">
        <v>27.6</v>
      </c>
      <c r="I13" s="1">
        <v>8</v>
      </c>
      <c r="J13" s="1">
        <v>8</v>
      </c>
      <c r="K13" s="20">
        <v>12</v>
      </c>
    </row>
    <row r="14" spans="2:11" ht="17.25" customHeight="1" x14ac:dyDescent="0.25">
      <c r="B14" s="28"/>
      <c r="C14" s="1" t="s">
        <v>19</v>
      </c>
      <c r="D14" s="1" t="s">
        <v>28</v>
      </c>
      <c r="E14" s="1" t="s">
        <v>50</v>
      </c>
      <c r="F14" s="12">
        <v>84</v>
      </c>
      <c r="G14" s="1">
        <v>39.799999999999997</v>
      </c>
      <c r="H14" s="1">
        <v>39.799999999999997</v>
      </c>
      <c r="I14" s="1">
        <v>12</v>
      </c>
      <c r="J14" s="1">
        <v>14</v>
      </c>
      <c r="K14" s="20">
        <v>16</v>
      </c>
    </row>
    <row r="15" spans="2:11" ht="17.25" customHeight="1" x14ac:dyDescent="0.25">
      <c r="B15" s="28"/>
      <c r="C15" s="1" t="s">
        <v>20</v>
      </c>
      <c r="D15" s="1" t="s">
        <v>27</v>
      </c>
      <c r="E15" s="1" t="s">
        <v>64</v>
      </c>
      <c r="F15" s="12">
        <v>113</v>
      </c>
      <c r="G15" s="1">
        <v>39.799999999999997</v>
      </c>
      <c r="H15" s="1">
        <v>79.5</v>
      </c>
      <c r="I15" s="1">
        <v>16</v>
      </c>
      <c r="J15" s="1">
        <v>14</v>
      </c>
      <c r="K15" s="20">
        <v>18</v>
      </c>
    </row>
    <row r="16" spans="2:11" ht="17.25" customHeight="1" x14ac:dyDescent="0.25">
      <c r="B16" s="28"/>
      <c r="C16" s="1" t="s">
        <v>21</v>
      </c>
      <c r="D16" s="1" t="s">
        <v>26</v>
      </c>
      <c r="E16" s="1" t="s">
        <v>83</v>
      </c>
      <c r="F16" s="12">
        <v>39</v>
      </c>
      <c r="G16" s="1">
        <v>131</v>
      </c>
      <c r="H16" s="1">
        <v>40</v>
      </c>
      <c r="I16" s="1">
        <v>20</v>
      </c>
      <c r="J16" s="1">
        <v>14</v>
      </c>
      <c r="K16" s="20">
        <v>26</v>
      </c>
    </row>
    <row r="17" spans="2:11" ht="18" customHeight="1" thickBot="1" x14ac:dyDescent="0.3">
      <c r="B17" s="30"/>
      <c r="C17" s="5" t="s">
        <v>22</v>
      </c>
      <c r="D17" s="5" t="s">
        <v>25</v>
      </c>
      <c r="E17" s="5" t="s">
        <v>90</v>
      </c>
      <c r="F17" s="21">
        <v>31.5</v>
      </c>
      <c r="G17" s="5">
        <v>79.7</v>
      </c>
      <c r="H17" s="5">
        <v>85.5</v>
      </c>
      <c r="I17" s="5">
        <v>24</v>
      </c>
      <c r="J17" s="5">
        <v>14</v>
      </c>
      <c r="K17" s="22">
        <v>32</v>
      </c>
    </row>
  </sheetData>
  <mergeCells count="3">
    <mergeCell ref="B5:B12"/>
    <mergeCell ref="B13:B17"/>
    <mergeCell ref="B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zoomScale="85" zoomScaleNormal="85" workbookViewId="0">
      <selection activeCell="M45" sqref="M45"/>
    </sheetView>
  </sheetViews>
  <sheetFormatPr defaultColWidth="69.7109375" defaultRowHeight="15" x14ac:dyDescent="0.25"/>
  <cols>
    <col min="1" max="1" width="7.5703125" style="13" customWidth="1"/>
    <col min="2" max="2" width="8.7109375" style="13" bestFit="1" customWidth="1"/>
    <col min="3" max="3" width="11.28515625" style="13" bestFit="1" customWidth="1"/>
    <col min="4" max="4" width="11.42578125" style="13" bestFit="1" customWidth="1"/>
    <col min="5" max="5" width="8.7109375" style="13" bestFit="1" customWidth="1"/>
    <col min="6" max="6" width="10" style="13" customWidth="1"/>
    <col min="7" max="7" width="10.42578125" style="13" customWidth="1"/>
    <col min="8" max="9" width="9.5703125" style="13" customWidth="1"/>
    <col min="10" max="10" width="14.28515625" style="13" customWidth="1"/>
    <col min="11" max="11" width="14" style="13" customWidth="1"/>
    <col min="12" max="12" width="12.42578125" style="13" bestFit="1" customWidth="1"/>
    <col min="13" max="13" width="22.140625" style="13" bestFit="1" customWidth="1"/>
    <col min="14" max="14" width="35.28515625" style="13" bestFit="1" customWidth="1"/>
    <col min="15" max="15" width="16" style="55" bestFit="1" customWidth="1"/>
    <col min="16" max="16" width="13.5703125" style="56" bestFit="1" customWidth="1"/>
    <col min="17" max="17" width="13.7109375" style="13" bestFit="1" customWidth="1"/>
    <col min="18" max="18" width="34.85546875" style="13" bestFit="1" customWidth="1"/>
    <col min="19" max="19" width="17.28515625" style="55" bestFit="1" customWidth="1"/>
    <col min="20" max="20" width="13.5703125" style="56" bestFit="1" customWidth="1"/>
    <col min="21" max="16384" width="69.7109375" style="13"/>
  </cols>
  <sheetData>
    <row r="1" spans="2:20" ht="15.75" thickBot="1" x14ac:dyDescent="0.3"/>
    <row r="2" spans="2:20" ht="15.75" thickBot="1" x14ac:dyDescent="0.3">
      <c r="B2" s="79"/>
      <c r="C2" s="83" t="s">
        <v>0</v>
      </c>
      <c r="D2" s="84" t="s">
        <v>1</v>
      </c>
      <c r="E2" s="84" t="s">
        <v>29</v>
      </c>
      <c r="F2" s="85" t="s">
        <v>31</v>
      </c>
      <c r="G2" s="85" t="s">
        <v>32</v>
      </c>
      <c r="H2" s="85" t="s">
        <v>33</v>
      </c>
      <c r="I2" s="86" t="s">
        <v>30</v>
      </c>
      <c r="J2" s="86" t="s">
        <v>103</v>
      </c>
      <c r="K2" s="86" t="s">
        <v>104</v>
      </c>
      <c r="L2" s="86" t="s">
        <v>135</v>
      </c>
      <c r="M2" s="84" t="s">
        <v>111</v>
      </c>
      <c r="N2" s="84" t="s">
        <v>118</v>
      </c>
      <c r="O2" s="87" t="s">
        <v>119</v>
      </c>
      <c r="P2" s="87" t="s">
        <v>121</v>
      </c>
      <c r="Q2" s="86" t="s">
        <v>117</v>
      </c>
      <c r="R2" s="84" t="s">
        <v>118</v>
      </c>
      <c r="S2" s="87" t="s">
        <v>120</v>
      </c>
      <c r="T2" s="88" t="s">
        <v>121</v>
      </c>
    </row>
    <row r="3" spans="2:20" x14ac:dyDescent="0.25">
      <c r="B3" s="80" t="s">
        <v>5</v>
      </c>
      <c r="C3" s="78" t="s">
        <v>2</v>
      </c>
      <c r="D3" s="38" t="s">
        <v>39</v>
      </c>
      <c r="E3" s="38" t="s">
        <v>34</v>
      </c>
      <c r="F3" s="39">
        <v>1.2</v>
      </c>
      <c r="G3" s="39">
        <f>Sheet2!F5/12</f>
        <v>0.68333333333333324</v>
      </c>
      <c r="H3" s="39">
        <f>Sheet2!G5/12</f>
        <v>2.0333333333333332</v>
      </c>
      <c r="I3" s="39">
        <f>Sheet2!H5/12</f>
        <v>1.1500000000000001</v>
      </c>
      <c r="J3" s="39">
        <f>Sheet2!I5/12</f>
        <v>0.41666666666666669</v>
      </c>
      <c r="K3" s="39">
        <f>Sheet2!J5/12</f>
        <v>0.66666666666666663</v>
      </c>
      <c r="L3" s="40" t="s">
        <v>105</v>
      </c>
      <c r="M3" s="37" t="s">
        <v>112</v>
      </c>
      <c r="N3" s="42" t="s">
        <v>105</v>
      </c>
      <c r="O3" s="50">
        <v>0</v>
      </c>
      <c r="P3" s="52">
        <f>SUM(O3:O5)</f>
        <v>0</v>
      </c>
      <c r="Q3" s="40" t="s">
        <v>108</v>
      </c>
      <c r="R3" s="42" t="s">
        <v>123</v>
      </c>
      <c r="S3" s="50">
        <v>64</v>
      </c>
      <c r="T3" s="54">
        <f>SUM(S3:S5)</f>
        <v>120</v>
      </c>
    </row>
    <row r="4" spans="2:20" x14ac:dyDescent="0.25">
      <c r="B4" s="81"/>
      <c r="C4" s="74"/>
      <c r="D4" s="43"/>
      <c r="E4" s="43"/>
      <c r="F4" s="44"/>
      <c r="G4" s="44"/>
      <c r="H4" s="44"/>
      <c r="I4" s="44"/>
      <c r="J4" s="44"/>
      <c r="K4" s="44"/>
      <c r="L4" s="45"/>
      <c r="M4" s="37"/>
      <c r="N4" s="41" t="s">
        <v>105</v>
      </c>
      <c r="O4" s="47">
        <v>0</v>
      </c>
      <c r="P4" s="57"/>
      <c r="Q4" s="45"/>
      <c r="R4" s="41" t="s">
        <v>122</v>
      </c>
      <c r="S4" s="47">
        <v>40</v>
      </c>
      <c r="T4" s="58"/>
    </row>
    <row r="5" spans="2:20" ht="15.75" thickBot="1" x14ac:dyDescent="0.3">
      <c r="B5" s="81"/>
      <c r="C5" s="75"/>
      <c r="D5" s="59"/>
      <c r="E5" s="59"/>
      <c r="F5" s="60"/>
      <c r="G5" s="60"/>
      <c r="H5" s="60"/>
      <c r="I5" s="60"/>
      <c r="J5" s="60"/>
      <c r="K5" s="60"/>
      <c r="L5" s="61"/>
      <c r="M5" s="76"/>
      <c r="N5" s="46" t="s">
        <v>105</v>
      </c>
      <c r="O5" s="48">
        <v>0</v>
      </c>
      <c r="P5" s="62"/>
      <c r="Q5" s="61"/>
      <c r="R5" s="46" t="s">
        <v>124</v>
      </c>
      <c r="S5" s="48">
        <v>16</v>
      </c>
      <c r="T5" s="63"/>
    </row>
    <row r="6" spans="2:20" x14ac:dyDescent="0.25">
      <c r="B6" s="81"/>
      <c r="C6" s="65" t="s">
        <v>3</v>
      </c>
      <c r="D6" s="66" t="s">
        <v>17</v>
      </c>
      <c r="E6" s="66" t="s">
        <v>42</v>
      </c>
      <c r="F6" s="67">
        <v>3.6416666666666671</v>
      </c>
      <c r="G6" s="67">
        <v>3.64</v>
      </c>
      <c r="H6" s="67">
        <v>2.0299999999999998</v>
      </c>
      <c r="I6" s="67">
        <v>2.0299999999999998</v>
      </c>
      <c r="J6" s="67">
        <v>0.5</v>
      </c>
      <c r="K6" s="67">
        <v>0.67</v>
      </c>
      <c r="L6" s="68" t="s">
        <v>106</v>
      </c>
      <c r="M6" s="69" t="s">
        <v>126</v>
      </c>
      <c r="N6" s="70" t="s">
        <v>127</v>
      </c>
      <c r="O6" s="71">
        <v>106</v>
      </c>
      <c r="P6" s="72">
        <f>SUM(O6:O8)</f>
        <v>162</v>
      </c>
      <c r="Q6" s="68" t="s">
        <v>108</v>
      </c>
      <c r="R6" s="70" t="s">
        <v>123</v>
      </c>
      <c r="S6" s="71">
        <v>64</v>
      </c>
      <c r="T6" s="73">
        <f>SUM(S6:S8)</f>
        <v>120</v>
      </c>
    </row>
    <row r="7" spans="2:20" x14ac:dyDescent="0.25">
      <c r="B7" s="81"/>
      <c r="C7" s="74"/>
      <c r="D7" s="43"/>
      <c r="E7" s="43"/>
      <c r="F7" s="44"/>
      <c r="G7" s="44"/>
      <c r="H7" s="44"/>
      <c r="I7" s="44"/>
      <c r="J7" s="44"/>
      <c r="K7" s="44"/>
      <c r="L7" s="45"/>
      <c r="M7" s="37"/>
      <c r="N7" s="41" t="s">
        <v>122</v>
      </c>
      <c r="O7" s="47">
        <v>40</v>
      </c>
      <c r="P7" s="57"/>
      <c r="Q7" s="45"/>
      <c r="R7" s="41" t="s">
        <v>122</v>
      </c>
      <c r="S7" s="47">
        <v>40</v>
      </c>
      <c r="T7" s="58"/>
    </row>
    <row r="8" spans="2:20" ht="15.75" thickBot="1" x14ac:dyDescent="0.3">
      <c r="B8" s="81"/>
      <c r="C8" s="75"/>
      <c r="D8" s="59"/>
      <c r="E8" s="59"/>
      <c r="F8" s="60"/>
      <c r="G8" s="60"/>
      <c r="H8" s="60"/>
      <c r="I8" s="60"/>
      <c r="J8" s="60"/>
      <c r="K8" s="60"/>
      <c r="L8" s="61"/>
      <c r="M8" s="76"/>
      <c r="N8" s="46" t="s">
        <v>124</v>
      </c>
      <c r="O8" s="48">
        <v>16</v>
      </c>
      <c r="P8" s="62"/>
      <c r="Q8" s="61"/>
      <c r="R8" s="46" t="s">
        <v>124</v>
      </c>
      <c r="S8" s="48">
        <v>16</v>
      </c>
      <c r="T8" s="63"/>
    </row>
    <row r="9" spans="2:20" x14ac:dyDescent="0.25">
      <c r="B9" s="81"/>
      <c r="C9" s="65" t="s">
        <v>4</v>
      </c>
      <c r="D9" s="66" t="s">
        <v>16</v>
      </c>
      <c r="E9" s="66" t="s">
        <v>46</v>
      </c>
      <c r="F9" s="67">
        <v>5.29</v>
      </c>
      <c r="G9" s="67">
        <v>5.29</v>
      </c>
      <c r="H9" s="67">
        <v>2.0299999999999998</v>
      </c>
      <c r="I9" s="67">
        <v>2.0299999999999998</v>
      </c>
      <c r="J9" s="67">
        <v>0.67</v>
      </c>
      <c r="K9" s="67">
        <v>0.67</v>
      </c>
      <c r="L9" s="68" t="s">
        <v>106</v>
      </c>
      <c r="M9" s="69" t="s">
        <v>113</v>
      </c>
      <c r="N9" s="70" t="s">
        <v>127</v>
      </c>
      <c r="O9" s="71">
        <v>106</v>
      </c>
      <c r="P9" s="72">
        <f>SUM(O9:O11)</f>
        <v>162</v>
      </c>
      <c r="Q9" s="68" t="s">
        <v>106</v>
      </c>
      <c r="R9" s="70" t="s">
        <v>133</v>
      </c>
      <c r="S9" s="71">
        <v>106</v>
      </c>
      <c r="T9" s="73">
        <f>SUM(S9:S11)</f>
        <v>162</v>
      </c>
    </row>
    <row r="10" spans="2:20" x14ac:dyDescent="0.25">
      <c r="B10" s="81"/>
      <c r="C10" s="74"/>
      <c r="D10" s="43"/>
      <c r="E10" s="43"/>
      <c r="F10" s="44"/>
      <c r="G10" s="44"/>
      <c r="H10" s="44"/>
      <c r="I10" s="44"/>
      <c r="J10" s="44"/>
      <c r="K10" s="44"/>
      <c r="L10" s="45"/>
      <c r="M10" s="37"/>
      <c r="N10" s="41" t="s">
        <v>122</v>
      </c>
      <c r="O10" s="47">
        <v>40</v>
      </c>
      <c r="P10" s="57"/>
      <c r="Q10" s="45"/>
      <c r="R10" s="41" t="s">
        <v>122</v>
      </c>
      <c r="S10" s="47">
        <v>40</v>
      </c>
      <c r="T10" s="58"/>
    </row>
    <row r="11" spans="2:20" ht="15.75" thickBot="1" x14ac:dyDescent="0.3">
      <c r="B11" s="81"/>
      <c r="C11" s="75"/>
      <c r="D11" s="59"/>
      <c r="E11" s="59"/>
      <c r="F11" s="60"/>
      <c r="G11" s="60"/>
      <c r="H11" s="60"/>
      <c r="I11" s="60"/>
      <c r="J11" s="60"/>
      <c r="K11" s="60"/>
      <c r="L11" s="61"/>
      <c r="M11" s="76"/>
      <c r="N11" s="46" t="s">
        <v>124</v>
      </c>
      <c r="O11" s="48">
        <v>16</v>
      </c>
      <c r="P11" s="62"/>
      <c r="Q11" s="61"/>
      <c r="R11" s="46" t="s">
        <v>124</v>
      </c>
      <c r="S11" s="48">
        <v>16</v>
      </c>
      <c r="T11" s="63"/>
    </row>
    <row r="12" spans="2:20" x14ac:dyDescent="0.25">
      <c r="B12" s="81"/>
      <c r="C12" s="65" t="s">
        <v>6</v>
      </c>
      <c r="D12" s="66" t="s">
        <v>15</v>
      </c>
      <c r="E12" s="66" t="s">
        <v>50</v>
      </c>
      <c r="F12" s="67">
        <v>6.32</v>
      </c>
      <c r="G12" s="67">
        <v>6.32</v>
      </c>
      <c r="H12" s="67">
        <v>2.12</v>
      </c>
      <c r="I12" s="67">
        <v>4.01</v>
      </c>
      <c r="J12" s="67">
        <v>1</v>
      </c>
      <c r="K12" s="67">
        <v>1.17</v>
      </c>
      <c r="L12" s="68" t="s">
        <v>107</v>
      </c>
      <c r="M12" s="66" t="s">
        <v>116</v>
      </c>
      <c r="N12" s="70" t="s">
        <v>128</v>
      </c>
      <c r="O12" s="71">
        <v>280</v>
      </c>
      <c r="P12" s="72">
        <f>SUM(O12:O14)</f>
        <v>390</v>
      </c>
      <c r="Q12" s="68" t="s">
        <v>107</v>
      </c>
      <c r="R12" s="70" t="s">
        <v>128</v>
      </c>
      <c r="S12" s="71">
        <v>280</v>
      </c>
      <c r="T12" s="73">
        <f>SUM(S12:S14)</f>
        <v>390</v>
      </c>
    </row>
    <row r="13" spans="2:20" x14ac:dyDescent="0.25">
      <c r="B13" s="81"/>
      <c r="C13" s="74"/>
      <c r="D13" s="43"/>
      <c r="E13" s="43"/>
      <c r="F13" s="44"/>
      <c r="G13" s="44"/>
      <c r="H13" s="44"/>
      <c r="I13" s="44"/>
      <c r="J13" s="44"/>
      <c r="K13" s="44"/>
      <c r="L13" s="45"/>
      <c r="M13" s="43"/>
      <c r="N13" s="41" t="s">
        <v>122</v>
      </c>
      <c r="O13" s="47">
        <v>40</v>
      </c>
      <c r="P13" s="57"/>
      <c r="Q13" s="45"/>
      <c r="R13" s="41" t="s">
        <v>122</v>
      </c>
      <c r="S13" s="47">
        <v>40</v>
      </c>
      <c r="T13" s="58"/>
    </row>
    <row r="14" spans="2:20" ht="15.75" thickBot="1" x14ac:dyDescent="0.3">
      <c r="B14" s="81"/>
      <c r="C14" s="75"/>
      <c r="D14" s="59"/>
      <c r="E14" s="59"/>
      <c r="F14" s="60"/>
      <c r="G14" s="60"/>
      <c r="H14" s="60"/>
      <c r="I14" s="60"/>
      <c r="J14" s="60"/>
      <c r="K14" s="60"/>
      <c r="L14" s="61"/>
      <c r="M14" s="59"/>
      <c r="N14" s="46" t="s">
        <v>125</v>
      </c>
      <c r="O14" s="48">
        <v>70</v>
      </c>
      <c r="P14" s="62"/>
      <c r="Q14" s="61"/>
      <c r="R14" s="46" t="s">
        <v>125</v>
      </c>
      <c r="S14" s="48">
        <v>70</v>
      </c>
      <c r="T14" s="63"/>
    </row>
    <row r="15" spans="2:20" x14ac:dyDescent="0.25">
      <c r="B15" s="81"/>
      <c r="C15" s="65" t="s">
        <v>7</v>
      </c>
      <c r="D15" s="66" t="s">
        <v>14</v>
      </c>
      <c r="E15" s="66" t="s">
        <v>50</v>
      </c>
      <c r="F15" s="67">
        <v>6.32</v>
      </c>
      <c r="G15" s="67">
        <v>6.32</v>
      </c>
      <c r="H15" s="67">
        <v>2.12</v>
      </c>
      <c r="I15" s="67">
        <v>4.01</v>
      </c>
      <c r="J15" s="67">
        <v>1</v>
      </c>
      <c r="K15" s="67">
        <v>1.17</v>
      </c>
      <c r="L15" s="68" t="s">
        <v>107</v>
      </c>
      <c r="M15" s="66" t="s">
        <v>116</v>
      </c>
      <c r="N15" s="70" t="s">
        <v>128</v>
      </c>
      <c r="O15" s="71">
        <v>280</v>
      </c>
      <c r="P15" s="72">
        <f>SUM(O15:O17)</f>
        <v>390</v>
      </c>
      <c r="Q15" s="68" t="s">
        <v>107</v>
      </c>
      <c r="R15" s="70" t="s">
        <v>128</v>
      </c>
      <c r="S15" s="71">
        <v>280</v>
      </c>
      <c r="T15" s="73">
        <f>SUM(S15:S17)</f>
        <v>390</v>
      </c>
    </row>
    <row r="16" spans="2:20" x14ac:dyDescent="0.25">
      <c r="B16" s="81"/>
      <c r="C16" s="74"/>
      <c r="D16" s="43"/>
      <c r="E16" s="43"/>
      <c r="F16" s="44"/>
      <c r="G16" s="44"/>
      <c r="H16" s="44"/>
      <c r="I16" s="44"/>
      <c r="J16" s="44"/>
      <c r="K16" s="44"/>
      <c r="L16" s="45"/>
      <c r="M16" s="43"/>
      <c r="N16" s="41" t="s">
        <v>122</v>
      </c>
      <c r="O16" s="47">
        <v>40</v>
      </c>
      <c r="P16" s="57"/>
      <c r="Q16" s="45"/>
      <c r="R16" s="41" t="s">
        <v>122</v>
      </c>
      <c r="S16" s="47">
        <v>40</v>
      </c>
      <c r="T16" s="58"/>
    </row>
    <row r="17" spans="2:20" ht="15.75" thickBot="1" x14ac:dyDescent="0.3">
      <c r="B17" s="81"/>
      <c r="C17" s="75"/>
      <c r="D17" s="59"/>
      <c r="E17" s="59"/>
      <c r="F17" s="60"/>
      <c r="G17" s="60"/>
      <c r="H17" s="60"/>
      <c r="I17" s="60"/>
      <c r="J17" s="60"/>
      <c r="K17" s="60"/>
      <c r="L17" s="61"/>
      <c r="M17" s="59"/>
      <c r="N17" s="46" t="s">
        <v>125</v>
      </c>
      <c r="O17" s="48">
        <v>70</v>
      </c>
      <c r="P17" s="62"/>
      <c r="Q17" s="61"/>
      <c r="R17" s="46" t="s">
        <v>125</v>
      </c>
      <c r="S17" s="48">
        <v>70</v>
      </c>
      <c r="T17" s="63"/>
    </row>
    <row r="18" spans="2:20" x14ac:dyDescent="0.25">
      <c r="B18" s="81"/>
      <c r="C18" s="65" t="s">
        <v>8</v>
      </c>
      <c r="D18" s="66" t="s">
        <v>13</v>
      </c>
      <c r="E18" s="66" t="s">
        <v>59</v>
      </c>
      <c r="F18" s="67">
        <v>7.27</v>
      </c>
      <c r="G18" s="67">
        <v>7.27</v>
      </c>
      <c r="H18" s="67">
        <v>6.96</v>
      </c>
      <c r="I18" s="67">
        <v>2.0299999999999998</v>
      </c>
      <c r="J18" s="67">
        <v>1.33</v>
      </c>
      <c r="K18" s="67">
        <v>1.17</v>
      </c>
      <c r="L18" s="68" t="s">
        <v>107</v>
      </c>
      <c r="M18" s="66" t="s">
        <v>116</v>
      </c>
      <c r="N18" s="70" t="s">
        <v>128</v>
      </c>
      <c r="O18" s="71">
        <v>280</v>
      </c>
      <c r="P18" s="72">
        <f>SUM(O18:O20)</f>
        <v>390</v>
      </c>
      <c r="Q18" s="68" t="s">
        <v>107</v>
      </c>
      <c r="R18" s="70" t="s">
        <v>128</v>
      </c>
      <c r="S18" s="71">
        <v>280</v>
      </c>
      <c r="T18" s="73">
        <f>SUM(S18:S20)</f>
        <v>390</v>
      </c>
    </row>
    <row r="19" spans="2:20" x14ac:dyDescent="0.25">
      <c r="B19" s="81"/>
      <c r="C19" s="74"/>
      <c r="D19" s="43"/>
      <c r="E19" s="43"/>
      <c r="F19" s="44"/>
      <c r="G19" s="44"/>
      <c r="H19" s="44"/>
      <c r="I19" s="44"/>
      <c r="J19" s="44"/>
      <c r="K19" s="44"/>
      <c r="L19" s="45"/>
      <c r="M19" s="43"/>
      <c r="N19" s="41" t="s">
        <v>122</v>
      </c>
      <c r="O19" s="47">
        <v>40</v>
      </c>
      <c r="P19" s="57"/>
      <c r="Q19" s="45"/>
      <c r="R19" s="41" t="s">
        <v>122</v>
      </c>
      <c r="S19" s="47">
        <v>40</v>
      </c>
      <c r="T19" s="58"/>
    </row>
    <row r="20" spans="2:20" ht="15.75" thickBot="1" x14ac:dyDescent="0.3">
      <c r="B20" s="81"/>
      <c r="C20" s="75"/>
      <c r="D20" s="59"/>
      <c r="E20" s="59"/>
      <c r="F20" s="60"/>
      <c r="G20" s="60"/>
      <c r="H20" s="60"/>
      <c r="I20" s="60"/>
      <c r="J20" s="60"/>
      <c r="K20" s="60"/>
      <c r="L20" s="61"/>
      <c r="M20" s="59"/>
      <c r="N20" s="46" t="s">
        <v>125</v>
      </c>
      <c r="O20" s="48">
        <v>70</v>
      </c>
      <c r="P20" s="62"/>
      <c r="Q20" s="61"/>
      <c r="R20" s="46" t="s">
        <v>125</v>
      </c>
      <c r="S20" s="48">
        <v>70</v>
      </c>
      <c r="T20" s="63"/>
    </row>
    <row r="21" spans="2:20" x14ac:dyDescent="0.25">
      <c r="B21" s="81"/>
      <c r="C21" s="65" t="s">
        <v>9</v>
      </c>
      <c r="D21" s="66" t="s">
        <v>12</v>
      </c>
      <c r="E21" s="66" t="s">
        <v>64</v>
      </c>
      <c r="F21" s="67">
        <v>7.32</v>
      </c>
      <c r="G21" s="67">
        <v>7.32</v>
      </c>
      <c r="H21" s="67">
        <v>4.6399999999999997</v>
      </c>
      <c r="I21" s="67">
        <v>4.1500000000000004</v>
      </c>
      <c r="J21" s="67">
        <v>1.33</v>
      </c>
      <c r="K21" s="67">
        <v>1.17</v>
      </c>
      <c r="L21" s="68" t="s">
        <v>109</v>
      </c>
      <c r="M21" s="66" t="s">
        <v>115</v>
      </c>
      <c r="N21" s="70" t="s">
        <v>129</v>
      </c>
      <c r="O21" s="71">
        <v>380</v>
      </c>
      <c r="P21" s="72">
        <f>SUM(O21:O23)</f>
        <v>490</v>
      </c>
      <c r="Q21" s="68" t="s">
        <v>109</v>
      </c>
      <c r="R21" s="70" t="s">
        <v>129</v>
      </c>
      <c r="S21" s="71">
        <v>380</v>
      </c>
      <c r="T21" s="73">
        <f>SUM(S21:S23)</f>
        <v>490</v>
      </c>
    </row>
    <row r="22" spans="2:20" x14ac:dyDescent="0.25">
      <c r="B22" s="81"/>
      <c r="C22" s="74"/>
      <c r="D22" s="43"/>
      <c r="E22" s="43"/>
      <c r="F22" s="44"/>
      <c r="G22" s="44"/>
      <c r="H22" s="44"/>
      <c r="I22" s="44"/>
      <c r="J22" s="44"/>
      <c r="K22" s="44"/>
      <c r="L22" s="45"/>
      <c r="M22" s="43"/>
      <c r="N22" s="41" t="s">
        <v>122</v>
      </c>
      <c r="O22" s="47">
        <v>40</v>
      </c>
      <c r="P22" s="57"/>
      <c r="Q22" s="45"/>
      <c r="R22" s="41" t="s">
        <v>122</v>
      </c>
      <c r="S22" s="47">
        <v>40</v>
      </c>
      <c r="T22" s="58"/>
    </row>
    <row r="23" spans="2:20" ht="15.75" thickBot="1" x14ac:dyDescent="0.3">
      <c r="B23" s="81"/>
      <c r="C23" s="75"/>
      <c r="D23" s="59"/>
      <c r="E23" s="59"/>
      <c r="F23" s="60"/>
      <c r="G23" s="60"/>
      <c r="H23" s="60"/>
      <c r="I23" s="60"/>
      <c r="J23" s="60"/>
      <c r="K23" s="60"/>
      <c r="L23" s="61"/>
      <c r="M23" s="59"/>
      <c r="N23" s="46" t="s">
        <v>125</v>
      </c>
      <c r="O23" s="48">
        <v>70</v>
      </c>
      <c r="P23" s="62"/>
      <c r="Q23" s="61"/>
      <c r="R23" s="46" t="s">
        <v>125</v>
      </c>
      <c r="S23" s="48">
        <v>70</v>
      </c>
      <c r="T23" s="63"/>
    </row>
    <row r="24" spans="2:20" x14ac:dyDescent="0.25">
      <c r="B24" s="81"/>
      <c r="C24" s="65" t="s">
        <v>10</v>
      </c>
      <c r="D24" s="66" t="s">
        <v>11</v>
      </c>
      <c r="E24" s="66" t="s">
        <v>64</v>
      </c>
      <c r="F24" s="67">
        <v>7.32</v>
      </c>
      <c r="G24" s="67">
        <v>7.32</v>
      </c>
      <c r="H24" s="67">
        <v>4.6399999999999997</v>
      </c>
      <c r="I24" s="67">
        <v>4.1500000000000004</v>
      </c>
      <c r="J24" s="67">
        <v>1.33</v>
      </c>
      <c r="K24" s="67">
        <v>1.17</v>
      </c>
      <c r="L24" s="68" t="s">
        <v>109</v>
      </c>
      <c r="M24" s="66" t="s">
        <v>115</v>
      </c>
      <c r="N24" s="70" t="s">
        <v>129</v>
      </c>
      <c r="O24" s="71">
        <v>380</v>
      </c>
      <c r="P24" s="72">
        <f>SUM(O24:O26)</f>
        <v>490</v>
      </c>
      <c r="Q24" s="68" t="s">
        <v>109</v>
      </c>
      <c r="R24" s="70" t="s">
        <v>129</v>
      </c>
      <c r="S24" s="71">
        <v>380</v>
      </c>
      <c r="T24" s="73">
        <f>SUM(S24:S26)</f>
        <v>490</v>
      </c>
    </row>
    <row r="25" spans="2:20" x14ac:dyDescent="0.25">
      <c r="B25" s="81"/>
      <c r="C25" s="74"/>
      <c r="D25" s="43"/>
      <c r="E25" s="43"/>
      <c r="F25" s="44"/>
      <c r="G25" s="44"/>
      <c r="H25" s="44"/>
      <c r="I25" s="44"/>
      <c r="J25" s="44"/>
      <c r="K25" s="44"/>
      <c r="L25" s="45"/>
      <c r="M25" s="43"/>
      <c r="N25" s="41" t="s">
        <v>122</v>
      </c>
      <c r="O25" s="47">
        <v>40</v>
      </c>
      <c r="P25" s="57"/>
      <c r="Q25" s="45"/>
      <c r="R25" s="41" t="s">
        <v>122</v>
      </c>
      <c r="S25" s="47">
        <v>40</v>
      </c>
      <c r="T25" s="58"/>
    </row>
    <row r="26" spans="2:20" ht="15.75" thickBot="1" x14ac:dyDescent="0.3">
      <c r="B26" s="82"/>
      <c r="C26" s="75"/>
      <c r="D26" s="59"/>
      <c r="E26" s="59"/>
      <c r="F26" s="60"/>
      <c r="G26" s="60"/>
      <c r="H26" s="60"/>
      <c r="I26" s="60"/>
      <c r="J26" s="60"/>
      <c r="K26" s="60"/>
      <c r="L26" s="61"/>
      <c r="M26" s="59"/>
      <c r="N26" s="46" t="s">
        <v>125</v>
      </c>
      <c r="O26" s="48">
        <v>70</v>
      </c>
      <c r="P26" s="62"/>
      <c r="Q26" s="61"/>
      <c r="R26" s="46" t="s">
        <v>125</v>
      </c>
      <c r="S26" s="48">
        <v>70</v>
      </c>
      <c r="T26" s="63"/>
    </row>
    <row r="27" spans="2:20" x14ac:dyDescent="0.25">
      <c r="B27" s="80" t="s">
        <v>23</v>
      </c>
      <c r="C27" s="78" t="s">
        <v>18</v>
      </c>
      <c r="D27" s="38" t="s">
        <v>24</v>
      </c>
      <c r="E27" s="38" t="s">
        <v>46</v>
      </c>
      <c r="F27" s="39">
        <v>4.88</v>
      </c>
      <c r="G27" s="39">
        <v>4.88</v>
      </c>
      <c r="H27" s="39">
        <v>2.2999999999999998</v>
      </c>
      <c r="I27" s="39">
        <v>2.2999999999999998</v>
      </c>
      <c r="J27" s="39">
        <v>0.67</v>
      </c>
      <c r="K27" s="39">
        <v>0.67</v>
      </c>
      <c r="L27" s="40" t="s">
        <v>106</v>
      </c>
      <c r="M27" s="37" t="s">
        <v>113</v>
      </c>
      <c r="N27" s="42" t="s">
        <v>130</v>
      </c>
      <c r="O27" s="50">
        <v>106</v>
      </c>
      <c r="P27" s="52">
        <f>SUM(O27:O29)</f>
        <v>162</v>
      </c>
      <c r="Q27" s="40" t="s">
        <v>106</v>
      </c>
      <c r="R27" s="42" t="s">
        <v>130</v>
      </c>
      <c r="S27" s="50">
        <v>106</v>
      </c>
      <c r="T27" s="54">
        <f>SUM(S27:S29)</f>
        <v>162</v>
      </c>
    </row>
    <row r="28" spans="2:20" x14ac:dyDescent="0.25">
      <c r="B28" s="81"/>
      <c r="C28" s="74"/>
      <c r="D28" s="43"/>
      <c r="E28" s="43"/>
      <c r="F28" s="44"/>
      <c r="G28" s="44"/>
      <c r="H28" s="44"/>
      <c r="I28" s="44"/>
      <c r="J28" s="44"/>
      <c r="K28" s="44"/>
      <c r="L28" s="45"/>
      <c r="M28" s="37"/>
      <c r="N28" s="41" t="s">
        <v>122</v>
      </c>
      <c r="O28" s="47">
        <v>40</v>
      </c>
      <c r="P28" s="57"/>
      <c r="Q28" s="45"/>
      <c r="R28" s="41" t="s">
        <v>122</v>
      </c>
      <c r="S28" s="47">
        <v>40</v>
      </c>
      <c r="T28" s="58"/>
    </row>
    <row r="29" spans="2:20" ht="15.75" thickBot="1" x14ac:dyDescent="0.3">
      <c r="B29" s="81"/>
      <c r="C29" s="77"/>
      <c r="D29" s="34"/>
      <c r="E29" s="34"/>
      <c r="F29" s="35"/>
      <c r="G29" s="35"/>
      <c r="H29" s="35"/>
      <c r="I29" s="35"/>
      <c r="J29" s="35"/>
      <c r="K29" s="35"/>
      <c r="L29" s="36"/>
      <c r="M29" s="37"/>
      <c r="N29" s="64" t="s">
        <v>124</v>
      </c>
      <c r="O29" s="49">
        <v>16</v>
      </c>
      <c r="P29" s="51"/>
      <c r="Q29" s="36"/>
      <c r="R29" s="64" t="s">
        <v>124</v>
      </c>
      <c r="S29" s="49">
        <v>16</v>
      </c>
      <c r="T29" s="53"/>
    </row>
    <row r="30" spans="2:20" x14ac:dyDescent="0.25">
      <c r="B30" s="81"/>
      <c r="C30" s="65" t="s">
        <v>19</v>
      </c>
      <c r="D30" s="66" t="s">
        <v>28</v>
      </c>
      <c r="E30" s="66" t="s">
        <v>50</v>
      </c>
      <c r="F30" s="67">
        <v>7</v>
      </c>
      <c r="G30" s="67">
        <v>7</v>
      </c>
      <c r="H30" s="67">
        <v>3.32</v>
      </c>
      <c r="I30" s="67">
        <v>3.32</v>
      </c>
      <c r="J30" s="67">
        <v>1</v>
      </c>
      <c r="K30" s="67">
        <v>1.17</v>
      </c>
      <c r="L30" s="68" t="s">
        <v>107</v>
      </c>
      <c r="M30" s="66" t="s">
        <v>116</v>
      </c>
      <c r="N30" s="70" t="s">
        <v>128</v>
      </c>
      <c r="O30" s="71">
        <v>280</v>
      </c>
      <c r="P30" s="72">
        <f>SUM(O30:O32)</f>
        <v>390</v>
      </c>
      <c r="Q30" s="68" t="s">
        <v>107</v>
      </c>
      <c r="R30" s="70" t="s">
        <v>128</v>
      </c>
      <c r="S30" s="71">
        <v>280</v>
      </c>
      <c r="T30" s="73">
        <f>SUM(S30:S32)</f>
        <v>390</v>
      </c>
    </row>
    <row r="31" spans="2:20" x14ac:dyDescent="0.25">
      <c r="B31" s="81"/>
      <c r="C31" s="74"/>
      <c r="D31" s="43"/>
      <c r="E31" s="43"/>
      <c r="F31" s="44"/>
      <c r="G31" s="44"/>
      <c r="H31" s="44"/>
      <c r="I31" s="44"/>
      <c r="J31" s="44"/>
      <c r="K31" s="44"/>
      <c r="L31" s="45"/>
      <c r="M31" s="43"/>
      <c r="N31" s="41" t="s">
        <v>122</v>
      </c>
      <c r="O31" s="47">
        <v>40</v>
      </c>
      <c r="P31" s="57"/>
      <c r="Q31" s="45"/>
      <c r="R31" s="41" t="s">
        <v>122</v>
      </c>
      <c r="S31" s="47">
        <v>40</v>
      </c>
      <c r="T31" s="58"/>
    </row>
    <row r="32" spans="2:20" ht="15.75" thickBot="1" x14ac:dyDescent="0.3">
      <c r="B32" s="81"/>
      <c r="C32" s="75"/>
      <c r="D32" s="59"/>
      <c r="E32" s="59"/>
      <c r="F32" s="60"/>
      <c r="G32" s="60"/>
      <c r="H32" s="60"/>
      <c r="I32" s="60"/>
      <c r="J32" s="60"/>
      <c r="K32" s="60"/>
      <c r="L32" s="61"/>
      <c r="M32" s="59"/>
      <c r="N32" s="46" t="s">
        <v>125</v>
      </c>
      <c r="O32" s="48">
        <v>70</v>
      </c>
      <c r="P32" s="62"/>
      <c r="Q32" s="61"/>
      <c r="R32" s="46" t="s">
        <v>125</v>
      </c>
      <c r="S32" s="48">
        <v>70</v>
      </c>
      <c r="T32" s="63"/>
    </row>
    <row r="33" spans="2:20" x14ac:dyDescent="0.25">
      <c r="B33" s="81"/>
      <c r="C33" s="65" t="s">
        <v>20</v>
      </c>
      <c r="D33" s="66" t="s">
        <v>27</v>
      </c>
      <c r="E33" s="66" t="s">
        <v>64</v>
      </c>
      <c r="F33" s="67">
        <v>9.42</v>
      </c>
      <c r="G33" s="67">
        <v>9.42</v>
      </c>
      <c r="H33" s="67">
        <v>3.32</v>
      </c>
      <c r="I33" s="67">
        <v>6.63</v>
      </c>
      <c r="J33" s="67">
        <v>1.33</v>
      </c>
      <c r="K33" s="67">
        <v>1.17</v>
      </c>
      <c r="L33" s="68" t="s">
        <v>109</v>
      </c>
      <c r="M33" s="66" t="s">
        <v>115</v>
      </c>
      <c r="N33" s="70" t="s">
        <v>129</v>
      </c>
      <c r="O33" s="71">
        <v>380</v>
      </c>
      <c r="P33" s="72">
        <f>SUM(O33:O35)</f>
        <v>490</v>
      </c>
      <c r="Q33" s="68" t="s">
        <v>109</v>
      </c>
      <c r="R33" s="70" t="s">
        <v>129</v>
      </c>
      <c r="S33" s="71">
        <v>380</v>
      </c>
      <c r="T33" s="73">
        <f>SUM(S33:S35)</f>
        <v>490</v>
      </c>
    </row>
    <row r="34" spans="2:20" x14ac:dyDescent="0.25">
      <c r="B34" s="81"/>
      <c r="C34" s="74"/>
      <c r="D34" s="43"/>
      <c r="E34" s="43"/>
      <c r="F34" s="44"/>
      <c r="G34" s="44"/>
      <c r="H34" s="44"/>
      <c r="I34" s="44"/>
      <c r="J34" s="44"/>
      <c r="K34" s="44"/>
      <c r="L34" s="45"/>
      <c r="M34" s="43"/>
      <c r="N34" s="41" t="s">
        <v>122</v>
      </c>
      <c r="O34" s="47">
        <v>40</v>
      </c>
      <c r="P34" s="57"/>
      <c r="Q34" s="45"/>
      <c r="R34" s="41" t="s">
        <v>122</v>
      </c>
      <c r="S34" s="47">
        <v>40</v>
      </c>
      <c r="T34" s="58"/>
    </row>
    <row r="35" spans="2:20" ht="15.75" thickBot="1" x14ac:dyDescent="0.3">
      <c r="B35" s="81"/>
      <c r="C35" s="75"/>
      <c r="D35" s="59"/>
      <c r="E35" s="59"/>
      <c r="F35" s="60"/>
      <c r="G35" s="60"/>
      <c r="H35" s="60"/>
      <c r="I35" s="60"/>
      <c r="J35" s="60"/>
      <c r="K35" s="60"/>
      <c r="L35" s="61"/>
      <c r="M35" s="59"/>
      <c r="N35" s="46" t="s">
        <v>125</v>
      </c>
      <c r="O35" s="48">
        <v>70</v>
      </c>
      <c r="P35" s="62"/>
      <c r="Q35" s="61"/>
      <c r="R35" s="46" t="s">
        <v>125</v>
      </c>
      <c r="S35" s="48">
        <v>70</v>
      </c>
      <c r="T35" s="63"/>
    </row>
    <row r="36" spans="2:20" x14ac:dyDescent="0.25">
      <c r="B36" s="81"/>
      <c r="C36" s="65" t="s">
        <v>21</v>
      </c>
      <c r="D36" s="66" t="s">
        <v>26</v>
      </c>
      <c r="E36" s="66" t="s">
        <v>83</v>
      </c>
      <c r="F36" s="67">
        <v>7</v>
      </c>
      <c r="G36" s="67">
        <v>3.25</v>
      </c>
      <c r="H36" s="67">
        <v>10.92</v>
      </c>
      <c r="I36" s="67">
        <v>3.33</v>
      </c>
      <c r="J36" s="67">
        <v>1.67</v>
      </c>
      <c r="K36" s="67">
        <v>1.17</v>
      </c>
      <c r="L36" s="68" t="s">
        <v>109</v>
      </c>
      <c r="M36" s="66" t="s">
        <v>115</v>
      </c>
      <c r="N36" s="70" t="s">
        <v>131</v>
      </c>
      <c r="O36" s="71">
        <v>380</v>
      </c>
      <c r="P36" s="72">
        <f>SUM(O36:O38)</f>
        <v>490</v>
      </c>
      <c r="Q36" s="68" t="s">
        <v>109</v>
      </c>
      <c r="R36" s="70" t="s">
        <v>129</v>
      </c>
      <c r="S36" s="71">
        <v>380</v>
      </c>
      <c r="T36" s="73">
        <f>SUM(S36:S38)</f>
        <v>490</v>
      </c>
    </row>
    <row r="37" spans="2:20" x14ac:dyDescent="0.25">
      <c r="B37" s="81"/>
      <c r="C37" s="74"/>
      <c r="D37" s="43"/>
      <c r="E37" s="43"/>
      <c r="F37" s="44"/>
      <c r="G37" s="44"/>
      <c r="H37" s="44"/>
      <c r="I37" s="44"/>
      <c r="J37" s="44"/>
      <c r="K37" s="44"/>
      <c r="L37" s="45"/>
      <c r="M37" s="43"/>
      <c r="N37" s="41" t="s">
        <v>122</v>
      </c>
      <c r="O37" s="47">
        <v>40</v>
      </c>
      <c r="P37" s="57"/>
      <c r="Q37" s="45"/>
      <c r="R37" s="41" t="s">
        <v>122</v>
      </c>
      <c r="S37" s="47">
        <v>40</v>
      </c>
      <c r="T37" s="58"/>
    </row>
    <row r="38" spans="2:20" ht="15.75" thickBot="1" x14ac:dyDescent="0.3">
      <c r="B38" s="81"/>
      <c r="C38" s="75"/>
      <c r="D38" s="59"/>
      <c r="E38" s="59"/>
      <c r="F38" s="60"/>
      <c r="G38" s="60"/>
      <c r="H38" s="60"/>
      <c r="I38" s="60"/>
      <c r="J38" s="60"/>
      <c r="K38" s="60"/>
      <c r="L38" s="61"/>
      <c r="M38" s="59"/>
      <c r="N38" s="46" t="s">
        <v>125</v>
      </c>
      <c r="O38" s="48">
        <v>70</v>
      </c>
      <c r="P38" s="62"/>
      <c r="Q38" s="61"/>
      <c r="R38" s="46" t="s">
        <v>125</v>
      </c>
      <c r="S38" s="48">
        <v>70</v>
      </c>
      <c r="T38" s="63"/>
    </row>
    <row r="39" spans="2:20" x14ac:dyDescent="0.25">
      <c r="B39" s="81"/>
      <c r="C39" s="65" t="s">
        <v>22</v>
      </c>
      <c r="D39" s="66" t="s">
        <v>25</v>
      </c>
      <c r="E39" s="66">
        <v>9400</v>
      </c>
      <c r="F39" s="67">
        <v>2.63</v>
      </c>
      <c r="G39" s="67">
        <v>2.63</v>
      </c>
      <c r="H39" s="67">
        <v>6.64</v>
      </c>
      <c r="I39" s="67">
        <v>7.13</v>
      </c>
      <c r="J39" s="67">
        <v>2</v>
      </c>
      <c r="K39" s="67">
        <v>1.17</v>
      </c>
      <c r="L39" s="68" t="s">
        <v>110</v>
      </c>
      <c r="M39" s="66" t="s">
        <v>114</v>
      </c>
      <c r="N39" s="70" t="s">
        <v>132</v>
      </c>
      <c r="O39" s="71">
        <v>380</v>
      </c>
      <c r="P39" s="72">
        <f>SUM(O39:O41)</f>
        <v>490</v>
      </c>
      <c r="Q39" s="68" t="s">
        <v>110</v>
      </c>
      <c r="R39" s="70" t="s">
        <v>134</v>
      </c>
      <c r="S39" s="71">
        <v>380</v>
      </c>
      <c r="T39" s="73">
        <f>SUM(S39:S41)</f>
        <v>490</v>
      </c>
    </row>
    <row r="40" spans="2:20" x14ac:dyDescent="0.25">
      <c r="B40" s="81"/>
      <c r="C40" s="74"/>
      <c r="D40" s="43"/>
      <c r="E40" s="43"/>
      <c r="F40" s="44"/>
      <c r="G40" s="44"/>
      <c r="H40" s="44"/>
      <c r="I40" s="44"/>
      <c r="J40" s="44"/>
      <c r="K40" s="44"/>
      <c r="L40" s="45"/>
      <c r="M40" s="43"/>
      <c r="N40" s="41" t="s">
        <v>122</v>
      </c>
      <c r="O40" s="47">
        <v>40</v>
      </c>
      <c r="P40" s="57"/>
      <c r="Q40" s="45"/>
      <c r="R40" s="41" t="s">
        <v>122</v>
      </c>
      <c r="S40" s="47">
        <v>40</v>
      </c>
      <c r="T40" s="58"/>
    </row>
    <row r="41" spans="2:20" ht="15.75" thickBot="1" x14ac:dyDescent="0.3">
      <c r="B41" s="82"/>
      <c r="C41" s="75"/>
      <c r="D41" s="59"/>
      <c r="E41" s="59"/>
      <c r="F41" s="60"/>
      <c r="G41" s="60"/>
      <c r="H41" s="60"/>
      <c r="I41" s="60"/>
      <c r="J41" s="60"/>
      <c r="K41" s="60"/>
      <c r="L41" s="61"/>
      <c r="M41" s="59"/>
      <c r="N41" s="46" t="s">
        <v>125</v>
      </c>
      <c r="O41" s="48">
        <v>70</v>
      </c>
      <c r="P41" s="62"/>
      <c r="Q41" s="61"/>
      <c r="R41" s="46" t="s">
        <v>125</v>
      </c>
      <c r="S41" s="48">
        <v>70</v>
      </c>
      <c r="T41" s="63"/>
    </row>
  </sheetData>
  <mergeCells count="184">
    <mergeCell ref="P39:P41"/>
    <mergeCell ref="T39:T41"/>
    <mergeCell ref="M9:M11"/>
    <mergeCell ref="M6:M8"/>
    <mergeCell ref="M3:M5"/>
    <mergeCell ref="M27:M29"/>
    <mergeCell ref="I39:I41"/>
    <mergeCell ref="J39:J41"/>
    <mergeCell ref="K39:K41"/>
    <mergeCell ref="L39:L41"/>
    <mergeCell ref="Q39:Q41"/>
    <mergeCell ref="M39:M41"/>
    <mergeCell ref="C39:C41"/>
    <mergeCell ref="D39:D41"/>
    <mergeCell ref="E39:E41"/>
    <mergeCell ref="F39:F41"/>
    <mergeCell ref="G39:G41"/>
    <mergeCell ref="H39:H41"/>
    <mergeCell ref="K36:K38"/>
    <mergeCell ref="L36:L38"/>
    <mergeCell ref="Q36:Q38"/>
    <mergeCell ref="M36:M38"/>
    <mergeCell ref="P36:P38"/>
    <mergeCell ref="T36:T38"/>
    <mergeCell ref="P33:P35"/>
    <mergeCell ref="T33:T35"/>
    <mergeCell ref="C36:C38"/>
    <mergeCell ref="D36:D38"/>
    <mergeCell ref="E36:E38"/>
    <mergeCell ref="F36:F38"/>
    <mergeCell ref="G36:G38"/>
    <mergeCell ref="H36:H38"/>
    <mergeCell ref="I36:I38"/>
    <mergeCell ref="J36:J38"/>
    <mergeCell ref="I33:I35"/>
    <mergeCell ref="J33:J35"/>
    <mergeCell ref="K33:K35"/>
    <mergeCell ref="L33:L35"/>
    <mergeCell ref="Q33:Q35"/>
    <mergeCell ref="M33:M35"/>
    <mergeCell ref="Q30:Q32"/>
    <mergeCell ref="M30:M32"/>
    <mergeCell ref="P30:P32"/>
    <mergeCell ref="T30:T32"/>
    <mergeCell ref="C33:C35"/>
    <mergeCell ref="D33:D35"/>
    <mergeCell ref="E33:E35"/>
    <mergeCell ref="F33:F35"/>
    <mergeCell ref="G33:G35"/>
    <mergeCell ref="H33:H35"/>
    <mergeCell ref="G30:G32"/>
    <mergeCell ref="H30:H32"/>
    <mergeCell ref="I30:I32"/>
    <mergeCell ref="J30:J32"/>
    <mergeCell ref="K30:K32"/>
    <mergeCell ref="L30:L32"/>
    <mergeCell ref="K27:K29"/>
    <mergeCell ref="L27:L29"/>
    <mergeCell ref="Q27:Q29"/>
    <mergeCell ref="P27:P29"/>
    <mergeCell ref="T27:T29"/>
    <mergeCell ref="B27:B41"/>
    <mergeCell ref="C30:C32"/>
    <mergeCell ref="D30:D32"/>
    <mergeCell ref="E30:E32"/>
    <mergeCell ref="F30:F32"/>
    <mergeCell ref="P24:P26"/>
    <mergeCell ref="T24:T26"/>
    <mergeCell ref="C27:C29"/>
    <mergeCell ref="D27:D29"/>
    <mergeCell ref="E27:E29"/>
    <mergeCell ref="F27:F29"/>
    <mergeCell ref="G27:G29"/>
    <mergeCell ref="H27:H29"/>
    <mergeCell ref="I27:I29"/>
    <mergeCell ref="J27:J29"/>
    <mergeCell ref="I24:I26"/>
    <mergeCell ref="J24:J26"/>
    <mergeCell ref="K24:K26"/>
    <mergeCell ref="L24:L26"/>
    <mergeCell ref="Q24:Q26"/>
    <mergeCell ref="M24:M26"/>
    <mergeCell ref="C24:C26"/>
    <mergeCell ref="D24:D26"/>
    <mergeCell ref="E24:E26"/>
    <mergeCell ref="F24:F26"/>
    <mergeCell ref="G24:G26"/>
    <mergeCell ref="H24:H26"/>
    <mergeCell ref="K21:K23"/>
    <mergeCell ref="L21:L23"/>
    <mergeCell ref="Q21:Q23"/>
    <mergeCell ref="M21:M23"/>
    <mergeCell ref="P21:P23"/>
    <mergeCell ref="T21:T23"/>
    <mergeCell ref="P18:P20"/>
    <mergeCell ref="T18:T20"/>
    <mergeCell ref="C21:C23"/>
    <mergeCell ref="D21:D23"/>
    <mergeCell ref="E21:E23"/>
    <mergeCell ref="F21:F23"/>
    <mergeCell ref="G21:G23"/>
    <mergeCell ref="H21:H23"/>
    <mergeCell ref="I21:I23"/>
    <mergeCell ref="J21:J23"/>
    <mergeCell ref="I18:I20"/>
    <mergeCell ref="J18:J20"/>
    <mergeCell ref="K18:K20"/>
    <mergeCell ref="L18:L20"/>
    <mergeCell ref="Q18:Q20"/>
    <mergeCell ref="M18:M20"/>
    <mergeCell ref="C18:C20"/>
    <mergeCell ref="D18:D20"/>
    <mergeCell ref="E18:E20"/>
    <mergeCell ref="F18:F20"/>
    <mergeCell ref="G18:G20"/>
    <mergeCell ref="H18:H20"/>
    <mergeCell ref="K15:K17"/>
    <mergeCell ref="L15:L17"/>
    <mergeCell ref="Q15:Q17"/>
    <mergeCell ref="M15:M17"/>
    <mergeCell ref="P15:P17"/>
    <mergeCell ref="T15:T17"/>
    <mergeCell ref="T12:T14"/>
    <mergeCell ref="M12:M14"/>
    <mergeCell ref="C15:C17"/>
    <mergeCell ref="D15:D17"/>
    <mergeCell ref="E15:E17"/>
    <mergeCell ref="F15:F17"/>
    <mergeCell ref="G15:G17"/>
    <mergeCell ref="H15:H17"/>
    <mergeCell ref="I15:I17"/>
    <mergeCell ref="J15:J17"/>
    <mergeCell ref="I12:I14"/>
    <mergeCell ref="J12:J14"/>
    <mergeCell ref="K12:K14"/>
    <mergeCell ref="L12:L14"/>
    <mergeCell ref="Q12:Q14"/>
    <mergeCell ref="P12:P14"/>
    <mergeCell ref="C12:C14"/>
    <mergeCell ref="D12:D14"/>
    <mergeCell ref="E12:E14"/>
    <mergeCell ref="F12:F14"/>
    <mergeCell ref="G12:G14"/>
    <mergeCell ref="H12:H14"/>
    <mergeCell ref="J9:J11"/>
    <mergeCell ref="K9:K11"/>
    <mergeCell ref="L9:L11"/>
    <mergeCell ref="Q9:Q11"/>
    <mergeCell ref="P9:P11"/>
    <mergeCell ref="T9:T11"/>
    <mergeCell ref="C6:C8"/>
    <mergeCell ref="P6:P8"/>
    <mergeCell ref="T6:T8"/>
    <mergeCell ref="C9:C11"/>
    <mergeCell ref="D9:D11"/>
    <mergeCell ref="E9:E11"/>
    <mergeCell ref="F9:F11"/>
    <mergeCell ref="G9:G11"/>
    <mergeCell ref="H9:H11"/>
    <mergeCell ref="I9:I11"/>
    <mergeCell ref="I6:I8"/>
    <mergeCell ref="H6:H8"/>
    <mergeCell ref="G6:G8"/>
    <mergeCell ref="F6:F8"/>
    <mergeCell ref="E6:E8"/>
    <mergeCell ref="D6:D8"/>
    <mergeCell ref="P3:P5"/>
    <mergeCell ref="T3:T5"/>
    <mergeCell ref="Q6:Q8"/>
    <mergeCell ref="L6:L8"/>
    <mergeCell ref="K6:K8"/>
    <mergeCell ref="J6:J8"/>
    <mergeCell ref="E3:E5"/>
    <mergeCell ref="Q3:Q5"/>
    <mergeCell ref="L3:L5"/>
    <mergeCell ref="K3:K5"/>
    <mergeCell ref="J3:J5"/>
    <mergeCell ref="I3:I5"/>
    <mergeCell ref="H3:H5"/>
    <mergeCell ref="B3:B26"/>
    <mergeCell ref="C3:C5"/>
    <mergeCell ref="D3:D5"/>
    <mergeCell ref="G3:G5"/>
    <mergeCell ref="F3:F5"/>
  </mergeCells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61"/>
  <sheetViews>
    <sheetView tabSelected="1" topLeftCell="A5" zoomScale="70" zoomScaleNormal="70" workbookViewId="0">
      <selection activeCell="V18" sqref="V18"/>
    </sheetView>
  </sheetViews>
  <sheetFormatPr defaultColWidth="96.28515625" defaultRowHeight="15" x14ac:dyDescent="0.25"/>
  <cols>
    <col min="1" max="1" width="7.140625" style="92" customWidth="1"/>
    <col min="2" max="2" width="9.140625" style="92" bestFit="1" customWidth="1"/>
    <col min="3" max="3" width="13.42578125" style="92" bestFit="1" customWidth="1"/>
    <col min="4" max="4" width="12.42578125" style="92" bestFit="1" customWidth="1"/>
    <col min="5" max="5" width="10.140625" style="92" bestFit="1" customWidth="1"/>
    <col min="6" max="6" width="13" style="92" hidden="1" customWidth="1"/>
    <col min="7" max="8" width="12.42578125" style="92" hidden="1" customWidth="1"/>
    <col min="9" max="9" width="12.5703125" style="92" hidden="1" customWidth="1"/>
    <col min="10" max="10" width="18.28515625" style="92" hidden="1" customWidth="1"/>
    <col min="11" max="11" width="17.28515625" style="92" hidden="1" customWidth="1"/>
    <col min="12" max="12" width="15.7109375" style="92" bestFit="1" customWidth="1"/>
    <col min="13" max="13" width="29.5703125" style="92" bestFit="1" customWidth="1"/>
    <col min="14" max="14" width="32.85546875" style="92" bestFit="1" customWidth="1"/>
    <col min="15" max="15" width="21.5703125" style="55" bestFit="1" customWidth="1"/>
    <col min="16" max="16" width="18.7109375" style="92" bestFit="1" customWidth="1"/>
    <col min="17" max="17" width="17.42578125" style="92" bestFit="1" customWidth="1"/>
    <col min="18" max="18" width="29.5703125" style="92" bestFit="1" customWidth="1"/>
    <col min="19" max="19" width="32.85546875" style="92" bestFit="1" customWidth="1"/>
    <col min="20" max="20" width="18.7109375" style="55" bestFit="1" customWidth="1"/>
    <col min="21" max="21" width="18.7109375" style="56" bestFit="1" customWidth="1"/>
    <col min="22" max="16384" width="96.28515625" style="92"/>
  </cols>
  <sheetData>
    <row r="1" spans="2:21" ht="15.75" thickBot="1" x14ac:dyDescent="0.3"/>
    <row r="2" spans="2:21" ht="15.75" thickBot="1" x14ac:dyDescent="0.3">
      <c r="C2" s="83" t="s">
        <v>0</v>
      </c>
      <c r="D2" s="84" t="s">
        <v>1</v>
      </c>
      <c r="E2" s="84" t="s">
        <v>29</v>
      </c>
      <c r="F2" s="85" t="s">
        <v>31</v>
      </c>
      <c r="G2" s="85" t="s">
        <v>32</v>
      </c>
      <c r="H2" s="85" t="s">
        <v>33</v>
      </c>
      <c r="I2" s="86" t="s">
        <v>30</v>
      </c>
      <c r="J2" s="86" t="s">
        <v>103</v>
      </c>
      <c r="K2" s="86" t="s">
        <v>104</v>
      </c>
      <c r="L2" s="86" t="s">
        <v>135</v>
      </c>
      <c r="M2" s="84" t="s">
        <v>111</v>
      </c>
      <c r="N2" s="84" t="s">
        <v>118</v>
      </c>
      <c r="O2" s="87" t="s">
        <v>119</v>
      </c>
      <c r="P2" s="87" t="s">
        <v>121</v>
      </c>
      <c r="Q2" s="86" t="s">
        <v>117</v>
      </c>
      <c r="R2" s="84" t="s">
        <v>111</v>
      </c>
      <c r="S2" s="87" t="s">
        <v>120</v>
      </c>
      <c r="T2" s="96" t="s">
        <v>121</v>
      </c>
      <c r="U2" s="88" t="s">
        <v>121</v>
      </c>
    </row>
    <row r="3" spans="2:21" x14ac:dyDescent="0.25">
      <c r="B3" s="80" t="s">
        <v>5</v>
      </c>
      <c r="C3" s="65" t="s">
        <v>2</v>
      </c>
      <c r="D3" s="66" t="s">
        <v>39</v>
      </c>
      <c r="E3" s="66" t="s">
        <v>34</v>
      </c>
      <c r="F3" s="67">
        <v>1.2</v>
      </c>
      <c r="G3" s="67">
        <v>0.68</v>
      </c>
      <c r="H3" s="67">
        <v>2.0299999999999998</v>
      </c>
      <c r="I3" s="67">
        <v>1.1499999999999999</v>
      </c>
      <c r="J3" s="67">
        <v>0.42</v>
      </c>
      <c r="K3" s="67">
        <v>0.67</v>
      </c>
      <c r="L3" s="68" t="s">
        <v>105</v>
      </c>
      <c r="M3" s="66" t="s">
        <v>105</v>
      </c>
      <c r="N3" s="97" t="s">
        <v>105</v>
      </c>
      <c r="O3" s="71">
        <v>0</v>
      </c>
      <c r="P3" s="72">
        <f>SUM(O3:O9)</f>
        <v>0</v>
      </c>
      <c r="Q3" s="68" t="s">
        <v>108</v>
      </c>
      <c r="R3" s="66" t="s">
        <v>143</v>
      </c>
      <c r="S3" s="97" t="s">
        <v>142</v>
      </c>
      <c r="T3" s="71">
        <v>82</v>
      </c>
      <c r="U3" s="73">
        <f>SUM(T3:T9)</f>
        <v>646.71</v>
      </c>
    </row>
    <row r="4" spans="2:21" x14ac:dyDescent="0.25">
      <c r="B4" s="81"/>
      <c r="C4" s="74"/>
      <c r="D4" s="43"/>
      <c r="E4" s="43"/>
      <c r="F4" s="44"/>
      <c r="G4" s="44"/>
      <c r="H4" s="44"/>
      <c r="I4" s="44"/>
      <c r="J4" s="44"/>
      <c r="K4" s="44"/>
      <c r="L4" s="45"/>
      <c r="M4" s="43"/>
      <c r="N4" s="93" t="s">
        <v>105</v>
      </c>
      <c r="O4" s="47">
        <v>0</v>
      </c>
      <c r="P4" s="57"/>
      <c r="Q4" s="45"/>
      <c r="R4" s="43"/>
      <c r="S4" s="93" t="s">
        <v>140</v>
      </c>
      <c r="T4" s="47">
        <v>435</v>
      </c>
      <c r="U4" s="58"/>
    </row>
    <row r="5" spans="2:21" x14ac:dyDescent="0.25">
      <c r="B5" s="81"/>
      <c r="C5" s="74"/>
      <c r="D5" s="43"/>
      <c r="E5" s="43"/>
      <c r="F5" s="44"/>
      <c r="G5" s="44"/>
      <c r="H5" s="44"/>
      <c r="I5" s="44"/>
      <c r="J5" s="44"/>
      <c r="K5" s="44"/>
      <c r="L5" s="45"/>
      <c r="M5" s="43"/>
      <c r="N5" s="93" t="s">
        <v>105</v>
      </c>
      <c r="O5" s="47">
        <v>0</v>
      </c>
      <c r="P5" s="57"/>
      <c r="Q5" s="45"/>
      <c r="R5" s="43"/>
      <c r="S5" s="93" t="s">
        <v>138</v>
      </c>
      <c r="T5" s="47">
        <v>30</v>
      </c>
      <c r="U5" s="58"/>
    </row>
    <row r="6" spans="2:21" x14ac:dyDescent="0.25">
      <c r="B6" s="81"/>
      <c r="C6" s="74"/>
      <c r="D6" s="43"/>
      <c r="E6" s="43"/>
      <c r="F6" s="44"/>
      <c r="G6" s="44"/>
      <c r="H6" s="44"/>
      <c r="I6" s="44"/>
      <c r="J6" s="44"/>
      <c r="K6" s="44"/>
      <c r="L6" s="45"/>
      <c r="M6" s="43"/>
      <c r="N6" s="93" t="s">
        <v>105</v>
      </c>
      <c r="O6" s="47">
        <v>0</v>
      </c>
      <c r="P6" s="57"/>
      <c r="Q6" s="45"/>
      <c r="R6" s="43"/>
      <c r="S6" s="93" t="s">
        <v>136</v>
      </c>
      <c r="T6" s="47">
        <f>2.19*9</f>
        <v>19.71</v>
      </c>
      <c r="U6" s="58"/>
    </row>
    <row r="7" spans="2:21" x14ac:dyDescent="0.25">
      <c r="B7" s="81"/>
      <c r="C7" s="74"/>
      <c r="D7" s="43"/>
      <c r="E7" s="43"/>
      <c r="F7" s="44"/>
      <c r="G7" s="44"/>
      <c r="H7" s="44"/>
      <c r="I7" s="44"/>
      <c r="J7" s="44"/>
      <c r="K7" s="44"/>
      <c r="L7" s="45"/>
      <c r="M7" s="43"/>
      <c r="N7" s="93" t="s">
        <v>105</v>
      </c>
      <c r="O7" s="47">
        <v>0</v>
      </c>
      <c r="P7" s="57"/>
      <c r="Q7" s="45"/>
      <c r="R7" s="43"/>
      <c r="S7" s="93" t="s">
        <v>141</v>
      </c>
      <c r="T7" s="47">
        <v>16</v>
      </c>
      <c r="U7" s="58"/>
    </row>
    <row r="8" spans="2:21" x14ac:dyDescent="0.25">
      <c r="B8" s="81"/>
      <c r="C8" s="74"/>
      <c r="D8" s="43"/>
      <c r="E8" s="43"/>
      <c r="F8" s="44"/>
      <c r="G8" s="44"/>
      <c r="H8" s="44"/>
      <c r="I8" s="44"/>
      <c r="J8" s="44"/>
      <c r="K8" s="44"/>
      <c r="L8" s="45"/>
      <c r="M8" s="43"/>
      <c r="N8" s="93" t="s">
        <v>105</v>
      </c>
      <c r="O8" s="47">
        <v>0</v>
      </c>
      <c r="P8" s="57"/>
      <c r="Q8" s="45"/>
      <c r="R8" s="43"/>
      <c r="S8" s="93" t="s">
        <v>137</v>
      </c>
      <c r="T8" s="47">
        <v>48</v>
      </c>
      <c r="U8" s="58"/>
    </row>
    <row r="9" spans="2:21" ht="15.75" thickBot="1" x14ac:dyDescent="0.3">
      <c r="B9" s="81"/>
      <c r="C9" s="75"/>
      <c r="D9" s="59"/>
      <c r="E9" s="59"/>
      <c r="F9" s="60"/>
      <c r="G9" s="60"/>
      <c r="H9" s="60"/>
      <c r="I9" s="60"/>
      <c r="J9" s="60"/>
      <c r="K9" s="60"/>
      <c r="L9" s="61"/>
      <c r="M9" s="59"/>
      <c r="N9" s="98" t="s">
        <v>105</v>
      </c>
      <c r="O9" s="48">
        <v>0</v>
      </c>
      <c r="P9" s="62"/>
      <c r="Q9" s="61"/>
      <c r="R9" s="59"/>
      <c r="S9" s="98" t="s">
        <v>139</v>
      </c>
      <c r="T9" s="48">
        <v>16</v>
      </c>
      <c r="U9" s="63"/>
    </row>
    <row r="10" spans="2:21" x14ac:dyDescent="0.25">
      <c r="B10" s="81"/>
      <c r="C10" s="65" t="s">
        <v>3</v>
      </c>
      <c r="D10" s="66" t="s">
        <v>17</v>
      </c>
      <c r="E10" s="66" t="s">
        <v>42</v>
      </c>
      <c r="F10" s="67">
        <v>3.64</v>
      </c>
      <c r="G10" s="67">
        <v>3.64</v>
      </c>
      <c r="H10" s="67">
        <v>2.0299999999999998</v>
      </c>
      <c r="I10" s="67">
        <v>2.0299999999999998</v>
      </c>
      <c r="J10" s="67">
        <v>0.5</v>
      </c>
      <c r="K10" s="67">
        <v>0.67</v>
      </c>
      <c r="L10" s="68" t="s">
        <v>106</v>
      </c>
      <c r="M10" s="66" t="s">
        <v>145</v>
      </c>
      <c r="N10" s="97" t="s">
        <v>144</v>
      </c>
      <c r="O10" s="71">
        <v>116</v>
      </c>
      <c r="P10" s="72">
        <f>SUM(O10:O16)</f>
        <v>700.42</v>
      </c>
      <c r="Q10" s="68" t="s">
        <v>108</v>
      </c>
      <c r="R10" s="66" t="s">
        <v>143</v>
      </c>
      <c r="S10" s="97" t="s">
        <v>142</v>
      </c>
      <c r="T10" s="71">
        <v>82</v>
      </c>
      <c r="U10" s="73">
        <f>SUM(T10:T16)</f>
        <v>646.71</v>
      </c>
    </row>
    <row r="11" spans="2:21" x14ac:dyDescent="0.25">
      <c r="B11" s="81"/>
      <c r="C11" s="74"/>
      <c r="D11" s="43"/>
      <c r="E11" s="43"/>
      <c r="F11" s="44"/>
      <c r="G11" s="44"/>
      <c r="H11" s="44"/>
      <c r="I11" s="44"/>
      <c r="J11" s="44"/>
      <c r="K11" s="44"/>
      <c r="L11" s="45"/>
      <c r="M11" s="43"/>
      <c r="N11" s="93" t="s">
        <v>140</v>
      </c>
      <c r="O11" s="47">
        <v>435</v>
      </c>
      <c r="P11" s="57"/>
      <c r="Q11" s="45"/>
      <c r="R11" s="43"/>
      <c r="S11" s="93" t="s">
        <v>140</v>
      </c>
      <c r="T11" s="47">
        <v>435</v>
      </c>
      <c r="U11" s="58"/>
    </row>
    <row r="12" spans="2:21" x14ac:dyDescent="0.25">
      <c r="B12" s="81"/>
      <c r="C12" s="74"/>
      <c r="D12" s="43"/>
      <c r="E12" s="43"/>
      <c r="F12" s="44"/>
      <c r="G12" s="44"/>
      <c r="H12" s="44"/>
      <c r="I12" s="44"/>
      <c r="J12" s="44"/>
      <c r="K12" s="44"/>
      <c r="L12" s="45"/>
      <c r="M12" s="43"/>
      <c r="N12" s="93" t="s">
        <v>138</v>
      </c>
      <c r="O12" s="47">
        <v>30</v>
      </c>
      <c r="P12" s="57"/>
      <c r="Q12" s="45"/>
      <c r="R12" s="43"/>
      <c r="S12" s="93" t="s">
        <v>138</v>
      </c>
      <c r="T12" s="47">
        <v>30</v>
      </c>
      <c r="U12" s="58"/>
    </row>
    <row r="13" spans="2:21" x14ac:dyDescent="0.25">
      <c r="B13" s="81"/>
      <c r="C13" s="74"/>
      <c r="D13" s="43"/>
      <c r="E13" s="43"/>
      <c r="F13" s="44"/>
      <c r="G13" s="44"/>
      <c r="H13" s="44"/>
      <c r="I13" s="44"/>
      <c r="J13" s="44"/>
      <c r="K13" s="44"/>
      <c r="L13" s="45"/>
      <c r="M13" s="43"/>
      <c r="N13" s="93" t="s">
        <v>136</v>
      </c>
      <c r="O13" s="47">
        <f>2.19*18</f>
        <v>39.42</v>
      </c>
      <c r="P13" s="57"/>
      <c r="Q13" s="45"/>
      <c r="R13" s="43"/>
      <c r="S13" s="93" t="s">
        <v>136</v>
      </c>
      <c r="T13" s="47">
        <f>2.19*9</f>
        <v>19.71</v>
      </c>
      <c r="U13" s="58"/>
    </row>
    <row r="14" spans="2:21" x14ac:dyDescent="0.25">
      <c r="B14" s="81"/>
      <c r="C14" s="74"/>
      <c r="D14" s="43"/>
      <c r="E14" s="43"/>
      <c r="F14" s="44"/>
      <c r="G14" s="44"/>
      <c r="H14" s="44"/>
      <c r="I14" s="44"/>
      <c r="J14" s="44"/>
      <c r="K14" s="44"/>
      <c r="L14" s="45"/>
      <c r="M14" s="43"/>
      <c r="N14" s="93" t="s">
        <v>141</v>
      </c>
      <c r="O14" s="47">
        <v>16</v>
      </c>
      <c r="P14" s="57"/>
      <c r="Q14" s="45"/>
      <c r="R14" s="43"/>
      <c r="S14" s="93" t="s">
        <v>141</v>
      </c>
      <c r="T14" s="47">
        <v>16</v>
      </c>
      <c r="U14" s="58"/>
    </row>
    <row r="15" spans="2:21" x14ac:dyDescent="0.25">
      <c r="B15" s="81"/>
      <c r="C15" s="74"/>
      <c r="D15" s="43"/>
      <c r="E15" s="43"/>
      <c r="F15" s="44"/>
      <c r="G15" s="44"/>
      <c r="H15" s="44"/>
      <c r="I15" s="44"/>
      <c r="J15" s="44"/>
      <c r="K15" s="44"/>
      <c r="L15" s="45"/>
      <c r="M15" s="43"/>
      <c r="N15" s="93" t="s">
        <v>137</v>
      </c>
      <c r="O15" s="47">
        <v>48</v>
      </c>
      <c r="P15" s="57"/>
      <c r="Q15" s="45"/>
      <c r="R15" s="43"/>
      <c r="S15" s="93" t="s">
        <v>137</v>
      </c>
      <c r="T15" s="47">
        <v>48</v>
      </c>
      <c r="U15" s="58"/>
    </row>
    <row r="16" spans="2:21" ht="15.75" thickBot="1" x14ac:dyDescent="0.3">
      <c r="B16" s="81"/>
      <c r="C16" s="75"/>
      <c r="D16" s="59"/>
      <c r="E16" s="59"/>
      <c r="F16" s="60"/>
      <c r="G16" s="60"/>
      <c r="H16" s="60"/>
      <c r="I16" s="60"/>
      <c r="J16" s="60"/>
      <c r="K16" s="60"/>
      <c r="L16" s="61"/>
      <c r="M16" s="59"/>
      <c r="N16" s="98" t="s">
        <v>139</v>
      </c>
      <c r="O16" s="48">
        <v>16</v>
      </c>
      <c r="P16" s="62"/>
      <c r="Q16" s="61"/>
      <c r="R16" s="59"/>
      <c r="S16" s="98" t="s">
        <v>139</v>
      </c>
      <c r="T16" s="48">
        <v>16</v>
      </c>
      <c r="U16" s="63"/>
    </row>
    <row r="17" spans="2:21" x14ac:dyDescent="0.25">
      <c r="B17" s="81"/>
      <c r="C17" s="65" t="s">
        <v>4</v>
      </c>
      <c r="D17" s="66" t="s">
        <v>16</v>
      </c>
      <c r="E17" s="66" t="s">
        <v>46</v>
      </c>
      <c r="F17" s="67">
        <v>5.29</v>
      </c>
      <c r="G17" s="67">
        <v>2.0299999999999998</v>
      </c>
      <c r="H17" s="67">
        <v>2.0299999999999998</v>
      </c>
      <c r="I17" s="67">
        <v>0.67</v>
      </c>
      <c r="J17" s="67">
        <v>0.67</v>
      </c>
      <c r="K17" s="67">
        <v>1</v>
      </c>
      <c r="L17" s="68" t="s">
        <v>106</v>
      </c>
      <c r="M17" s="66" t="s">
        <v>145</v>
      </c>
      <c r="N17" s="97" t="s">
        <v>144</v>
      </c>
      <c r="O17" s="71">
        <v>116</v>
      </c>
      <c r="P17" s="72">
        <f>SUM(O17:O23)</f>
        <v>700.42</v>
      </c>
      <c r="Q17" s="68" t="s">
        <v>106</v>
      </c>
      <c r="R17" s="66" t="s">
        <v>145</v>
      </c>
      <c r="S17" s="97" t="s">
        <v>144</v>
      </c>
      <c r="T17" s="71">
        <v>116</v>
      </c>
      <c r="U17" s="73">
        <f>SUM(T17:T23)</f>
        <v>700.42</v>
      </c>
    </row>
    <row r="18" spans="2:21" x14ac:dyDescent="0.25">
      <c r="B18" s="81"/>
      <c r="C18" s="74"/>
      <c r="D18" s="43"/>
      <c r="E18" s="43"/>
      <c r="F18" s="44"/>
      <c r="G18" s="44"/>
      <c r="H18" s="44"/>
      <c r="I18" s="44"/>
      <c r="J18" s="44"/>
      <c r="K18" s="44"/>
      <c r="L18" s="45"/>
      <c r="M18" s="43"/>
      <c r="N18" s="93" t="s">
        <v>140</v>
      </c>
      <c r="O18" s="47">
        <v>435</v>
      </c>
      <c r="P18" s="57"/>
      <c r="Q18" s="45"/>
      <c r="R18" s="43"/>
      <c r="S18" s="93" t="s">
        <v>140</v>
      </c>
      <c r="T18" s="47">
        <v>435</v>
      </c>
      <c r="U18" s="58"/>
    </row>
    <row r="19" spans="2:21" x14ac:dyDescent="0.25">
      <c r="B19" s="81"/>
      <c r="C19" s="74"/>
      <c r="D19" s="43"/>
      <c r="E19" s="43"/>
      <c r="F19" s="44"/>
      <c r="G19" s="44"/>
      <c r="H19" s="44"/>
      <c r="I19" s="44"/>
      <c r="J19" s="44"/>
      <c r="K19" s="44"/>
      <c r="L19" s="45"/>
      <c r="M19" s="43"/>
      <c r="N19" s="93" t="s">
        <v>138</v>
      </c>
      <c r="O19" s="47">
        <v>30</v>
      </c>
      <c r="P19" s="57"/>
      <c r="Q19" s="45"/>
      <c r="R19" s="43"/>
      <c r="S19" s="93" t="s">
        <v>138</v>
      </c>
      <c r="T19" s="47">
        <v>30</v>
      </c>
      <c r="U19" s="58"/>
    </row>
    <row r="20" spans="2:21" x14ac:dyDescent="0.25">
      <c r="B20" s="81"/>
      <c r="C20" s="74"/>
      <c r="D20" s="43"/>
      <c r="E20" s="43"/>
      <c r="F20" s="44"/>
      <c r="G20" s="44"/>
      <c r="H20" s="44"/>
      <c r="I20" s="44"/>
      <c r="J20" s="44"/>
      <c r="K20" s="44"/>
      <c r="L20" s="45"/>
      <c r="M20" s="43"/>
      <c r="N20" s="93" t="s">
        <v>136</v>
      </c>
      <c r="O20" s="47">
        <f>2.19*18</f>
        <v>39.42</v>
      </c>
      <c r="P20" s="57"/>
      <c r="Q20" s="45"/>
      <c r="R20" s="43"/>
      <c r="S20" s="93" t="s">
        <v>136</v>
      </c>
      <c r="T20" s="47">
        <f>2.19*18</f>
        <v>39.42</v>
      </c>
      <c r="U20" s="58"/>
    </row>
    <row r="21" spans="2:21" x14ac:dyDescent="0.25">
      <c r="B21" s="81"/>
      <c r="C21" s="74"/>
      <c r="D21" s="43"/>
      <c r="E21" s="43"/>
      <c r="F21" s="44"/>
      <c r="G21" s="44"/>
      <c r="H21" s="44"/>
      <c r="I21" s="44"/>
      <c r="J21" s="44"/>
      <c r="K21" s="44"/>
      <c r="L21" s="45"/>
      <c r="M21" s="43"/>
      <c r="N21" s="93" t="s">
        <v>141</v>
      </c>
      <c r="O21" s="47">
        <v>16</v>
      </c>
      <c r="P21" s="57"/>
      <c r="Q21" s="45"/>
      <c r="R21" s="43"/>
      <c r="S21" s="93" t="s">
        <v>141</v>
      </c>
      <c r="T21" s="47">
        <v>16</v>
      </c>
      <c r="U21" s="58"/>
    </row>
    <row r="22" spans="2:21" x14ac:dyDescent="0.25">
      <c r="B22" s="81"/>
      <c r="C22" s="74"/>
      <c r="D22" s="43"/>
      <c r="E22" s="43"/>
      <c r="F22" s="44"/>
      <c r="G22" s="44"/>
      <c r="H22" s="44"/>
      <c r="I22" s="44"/>
      <c r="J22" s="44"/>
      <c r="K22" s="44"/>
      <c r="L22" s="45"/>
      <c r="M22" s="43"/>
      <c r="N22" s="93" t="s">
        <v>137</v>
      </c>
      <c r="O22" s="47">
        <v>48</v>
      </c>
      <c r="P22" s="57"/>
      <c r="Q22" s="45"/>
      <c r="R22" s="43"/>
      <c r="S22" s="93" t="s">
        <v>137</v>
      </c>
      <c r="T22" s="47">
        <v>48</v>
      </c>
      <c r="U22" s="58"/>
    </row>
    <row r="23" spans="2:21" ht="15.75" thickBot="1" x14ac:dyDescent="0.3">
      <c r="B23" s="81"/>
      <c r="C23" s="75"/>
      <c r="D23" s="59"/>
      <c r="E23" s="59"/>
      <c r="F23" s="60"/>
      <c r="G23" s="60"/>
      <c r="H23" s="60"/>
      <c r="I23" s="60"/>
      <c r="J23" s="60"/>
      <c r="K23" s="60"/>
      <c r="L23" s="61"/>
      <c r="M23" s="59"/>
      <c r="N23" s="98" t="s">
        <v>139</v>
      </c>
      <c r="O23" s="48">
        <v>16</v>
      </c>
      <c r="P23" s="62"/>
      <c r="Q23" s="61"/>
      <c r="R23" s="59"/>
      <c r="S23" s="98" t="s">
        <v>139</v>
      </c>
      <c r="T23" s="48">
        <v>16</v>
      </c>
      <c r="U23" s="63"/>
    </row>
    <row r="24" spans="2:21" x14ac:dyDescent="0.25">
      <c r="B24" s="81"/>
      <c r="C24" s="65" t="s">
        <v>6</v>
      </c>
      <c r="D24" s="66" t="s">
        <v>15</v>
      </c>
      <c r="E24" s="66" t="s">
        <v>50</v>
      </c>
      <c r="F24" s="67">
        <v>6.32</v>
      </c>
      <c r="G24" s="67">
        <f>Sheet2!F5/12</f>
        <v>0.68333333333333324</v>
      </c>
      <c r="H24" s="67">
        <f>Sheet2!G5/12</f>
        <v>2.0333333333333332</v>
      </c>
      <c r="I24" s="67">
        <f>Sheet2!H5/12</f>
        <v>1.1500000000000001</v>
      </c>
      <c r="J24" s="67">
        <f>Sheet2!I5/12</f>
        <v>0.41666666666666669</v>
      </c>
      <c r="K24" s="67">
        <f>Sheet2!J5/12</f>
        <v>0.66666666666666663</v>
      </c>
      <c r="L24" s="99" t="s">
        <v>107</v>
      </c>
      <c r="M24" s="66" t="s">
        <v>147</v>
      </c>
      <c r="N24" s="100" t="s">
        <v>146</v>
      </c>
      <c r="O24" s="71">
        <v>750</v>
      </c>
      <c r="P24" s="72">
        <f>SUM(O24:O26)</f>
        <v>841.8</v>
      </c>
      <c r="Q24" s="99" t="s">
        <v>107</v>
      </c>
      <c r="R24" s="66" t="s">
        <v>147</v>
      </c>
      <c r="S24" s="100" t="s">
        <v>146</v>
      </c>
      <c r="T24" s="71">
        <v>750</v>
      </c>
      <c r="U24" s="73">
        <f>SUM(T24:T26)</f>
        <v>841.8</v>
      </c>
    </row>
    <row r="25" spans="2:21" x14ac:dyDescent="0.25">
      <c r="B25" s="81"/>
      <c r="C25" s="74"/>
      <c r="D25" s="43"/>
      <c r="E25" s="43"/>
      <c r="F25" s="44"/>
      <c r="G25" s="44"/>
      <c r="H25" s="44"/>
      <c r="I25" s="44"/>
      <c r="J25" s="44"/>
      <c r="K25" s="44"/>
      <c r="L25" s="94"/>
      <c r="M25" s="43"/>
      <c r="N25" s="93" t="s">
        <v>136</v>
      </c>
      <c r="O25" s="47">
        <f>20*2.19</f>
        <v>43.8</v>
      </c>
      <c r="P25" s="57"/>
      <c r="Q25" s="94"/>
      <c r="R25" s="43"/>
      <c r="S25" s="93" t="s">
        <v>136</v>
      </c>
      <c r="T25" s="47">
        <f>20*2.19</f>
        <v>43.8</v>
      </c>
      <c r="U25" s="58"/>
    </row>
    <row r="26" spans="2:21" ht="15.75" thickBot="1" x14ac:dyDescent="0.3">
      <c r="B26" s="81"/>
      <c r="C26" s="75"/>
      <c r="D26" s="59"/>
      <c r="E26" s="59"/>
      <c r="F26" s="60"/>
      <c r="G26" s="60"/>
      <c r="H26" s="60"/>
      <c r="I26" s="60"/>
      <c r="J26" s="60"/>
      <c r="K26" s="60"/>
      <c r="L26" s="101"/>
      <c r="M26" s="59"/>
      <c r="N26" s="98" t="s">
        <v>137</v>
      </c>
      <c r="O26" s="48">
        <v>48</v>
      </c>
      <c r="P26" s="62"/>
      <c r="Q26" s="101"/>
      <c r="R26" s="59"/>
      <c r="S26" s="98" t="s">
        <v>137</v>
      </c>
      <c r="T26" s="48">
        <v>48</v>
      </c>
      <c r="U26" s="63"/>
    </row>
    <row r="27" spans="2:21" x14ac:dyDescent="0.25">
      <c r="B27" s="81"/>
      <c r="C27" s="65" t="s">
        <v>7</v>
      </c>
      <c r="D27" s="66" t="s">
        <v>14</v>
      </c>
      <c r="E27" s="66" t="s">
        <v>50</v>
      </c>
      <c r="F27" s="67">
        <v>6.32</v>
      </c>
      <c r="G27" s="67">
        <f>Sheet2!F6/12</f>
        <v>3.6416666666666671</v>
      </c>
      <c r="H27" s="67">
        <f>Sheet2!G6/12</f>
        <v>2.0333333333333332</v>
      </c>
      <c r="I27" s="67">
        <f>Sheet2!H6/12</f>
        <v>2.0333333333333332</v>
      </c>
      <c r="J27" s="67">
        <f>Sheet2!I6/12</f>
        <v>0.5</v>
      </c>
      <c r="K27" s="67">
        <f>Sheet2!J6/12</f>
        <v>0.66666666666666663</v>
      </c>
      <c r="L27" s="99" t="s">
        <v>107</v>
      </c>
      <c r="M27" s="66" t="s">
        <v>147</v>
      </c>
      <c r="N27" s="100" t="s">
        <v>146</v>
      </c>
      <c r="O27" s="71">
        <v>750</v>
      </c>
      <c r="P27" s="72">
        <f>SUM(O27:O29)</f>
        <v>841.8</v>
      </c>
      <c r="Q27" s="99" t="s">
        <v>107</v>
      </c>
      <c r="R27" s="66" t="s">
        <v>147</v>
      </c>
      <c r="S27" s="100" t="s">
        <v>146</v>
      </c>
      <c r="T27" s="71">
        <v>750</v>
      </c>
      <c r="U27" s="73">
        <f>SUM(T27:T29)</f>
        <v>841.8</v>
      </c>
    </row>
    <row r="28" spans="2:21" x14ac:dyDescent="0.25">
      <c r="B28" s="81"/>
      <c r="C28" s="74"/>
      <c r="D28" s="43"/>
      <c r="E28" s="43"/>
      <c r="F28" s="44"/>
      <c r="G28" s="44"/>
      <c r="H28" s="44"/>
      <c r="I28" s="44"/>
      <c r="J28" s="44"/>
      <c r="K28" s="44"/>
      <c r="L28" s="94"/>
      <c r="M28" s="43"/>
      <c r="N28" s="93" t="s">
        <v>136</v>
      </c>
      <c r="O28" s="47">
        <f>20*2.19</f>
        <v>43.8</v>
      </c>
      <c r="P28" s="57"/>
      <c r="Q28" s="94"/>
      <c r="R28" s="43"/>
      <c r="S28" s="93" t="s">
        <v>136</v>
      </c>
      <c r="T28" s="47">
        <f>20*2.19</f>
        <v>43.8</v>
      </c>
      <c r="U28" s="58"/>
    </row>
    <row r="29" spans="2:21" ht="15.75" thickBot="1" x14ac:dyDescent="0.3">
      <c r="B29" s="81"/>
      <c r="C29" s="75"/>
      <c r="D29" s="59"/>
      <c r="E29" s="59"/>
      <c r="F29" s="60"/>
      <c r="G29" s="60"/>
      <c r="H29" s="60"/>
      <c r="I29" s="60"/>
      <c r="J29" s="60"/>
      <c r="K29" s="60"/>
      <c r="L29" s="101"/>
      <c r="M29" s="59"/>
      <c r="N29" s="98" t="s">
        <v>137</v>
      </c>
      <c r="O29" s="48">
        <v>48</v>
      </c>
      <c r="P29" s="62"/>
      <c r="Q29" s="101"/>
      <c r="R29" s="59"/>
      <c r="S29" s="98" t="s">
        <v>137</v>
      </c>
      <c r="T29" s="48">
        <v>48</v>
      </c>
      <c r="U29" s="63"/>
    </row>
    <row r="30" spans="2:21" x14ac:dyDescent="0.25">
      <c r="B30" s="81"/>
      <c r="C30" s="65" t="s">
        <v>8</v>
      </c>
      <c r="D30" s="66" t="s">
        <v>13</v>
      </c>
      <c r="E30" s="66" t="s">
        <v>59</v>
      </c>
      <c r="F30" s="67">
        <v>7.27</v>
      </c>
      <c r="G30" s="67">
        <f>Sheet2!F7/12</f>
        <v>5.291666666666667</v>
      </c>
      <c r="H30" s="67">
        <f>Sheet2!G7/12</f>
        <v>2.0333333333333332</v>
      </c>
      <c r="I30" s="67">
        <f>Sheet2!H7/12</f>
        <v>2.0333333333333332</v>
      </c>
      <c r="J30" s="67">
        <f>Sheet2!I7/12</f>
        <v>0.66666666666666663</v>
      </c>
      <c r="K30" s="67">
        <f>Sheet2!J7/12</f>
        <v>0.66666666666666663</v>
      </c>
      <c r="L30" s="99" t="s">
        <v>107</v>
      </c>
      <c r="M30" s="66" t="s">
        <v>147</v>
      </c>
      <c r="N30" s="100" t="s">
        <v>146</v>
      </c>
      <c r="O30" s="71">
        <v>750</v>
      </c>
      <c r="P30" s="72">
        <f>SUM(O30:O32)</f>
        <v>841.8</v>
      </c>
      <c r="Q30" s="99" t="s">
        <v>107</v>
      </c>
      <c r="R30" s="66" t="s">
        <v>147</v>
      </c>
      <c r="S30" s="100" t="s">
        <v>146</v>
      </c>
      <c r="T30" s="71">
        <v>750</v>
      </c>
      <c r="U30" s="73">
        <f>SUM(T30:T32)</f>
        <v>841.8</v>
      </c>
    </row>
    <row r="31" spans="2:21" x14ac:dyDescent="0.25">
      <c r="B31" s="81"/>
      <c r="C31" s="74"/>
      <c r="D31" s="43"/>
      <c r="E31" s="43"/>
      <c r="F31" s="44"/>
      <c r="G31" s="44"/>
      <c r="H31" s="44"/>
      <c r="I31" s="44"/>
      <c r="J31" s="44"/>
      <c r="K31" s="44"/>
      <c r="L31" s="94"/>
      <c r="M31" s="43"/>
      <c r="N31" s="93" t="s">
        <v>136</v>
      </c>
      <c r="O31" s="47">
        <f>20*2.19</f>
        <v>43.8</v>
      </c>
      <c r="P31" s="57"/>
      <c r="Q31" s="94"/>
      <c r="R31" s="43"/>
      <c r="S31" s="93" t="s">
        <v>136</v>
      </c>
      <c r="T31" s="47">
        <f>20*2.19</f>
        <v>43.8</v>
      </c>
      <c r="U31" s="58"/>
    </row>
    <row r="32" spans="2:21" ht="15.75" thickBot="1" x14ac:dyDescent="0.3">
      <c r="B32" s="81"/>
      <c r="C32" s="75"/>
      <c r="D32" s="59"/>
      <c r="E32" s="59"/>
      <c r="F32" s="60"/>
      <c r="G32" s="60"/>
      <c r="H32" s="60"/>
      <c r="I32" s="60"/>
      <c r="J32" s="60"/>
      <c r="K32" s="60"/>
      <c r="L32" s="101"/>
      <c r="M32" s="59"/>
      <c r="N32" s="98" t="s">
        <v>137</v>
      </c>
      <c r="O32" s="48">
        <v>48</v>
      </c>
      <c r="P32" s="62"/>
      <c r="Q32" s="101"/>
      <c r="R32" s="59"/>
      <c r="S32" s="98" t="s">
        <v>137</v>
      </c>
      <c r="T32" s="48">
        <v>48</v>
      </c>
      <c r="U32" s="63"/>
    </row>
    <row r="33" spans="2:21" x14ac:dyDescent="0.25">
      <c r="B33" s="81"/>
      <c r="C33" s="65" t="s">
        <v>9</v>
      </c>
      <c r="D33" s="66" t="s">
        <v>12</v>
      </c>
      <c r="E33" s="66" t="s">
        <v>64</v>
      </c>
      <c r="F33" s="67">
        <v>7.32</v>
      </c>
      <c r="G33" s="67">
        <f>Sheet2!F8/12</f>
        <v>6.3166666666666664</v>
      </c>
      <c r="H33" s="67">
        <f>Sheet2!G8/12</f>
        <v>2.1166666666666667</v>
      </c>
      <c r="I33" s="67">
        <f>Sheet2!H8/12</f>
        <v>4.0083333333333337</v>
      </c>
      <c r="J33" s="67">
        <f>Sheet2!I8/12</f>
        <v>1</v>
      </c>
      <c r="K33" s="67">
        <f>Sheet2!J8/12</f>
        <v>1.1666666666666667</v>
      </c>
      <c r="L33" s="99" t="s">
        <v>109</v>
      </c>
      <c r="M33" s="66" t="s">
        <v>148</v>
      </c>
      <c r="N33" s="102" t="s">
        <v>149</v>
      </c>
      <c r="O33" s="71">
        <v>810</v>
      </c>
      <c r="P33" s="72">
        <f>SUM(O33:O35)</f>
        <v>912.75</v>
      </c>
      <c r="Q33" s="99" t="s">
        <v>109</v>
      </c>
      <c r="R33" s="66" t="s">
        <v>148</v>
      </c>
      <c r="S33" s="102" t="s">
        <v>149</v>
      </c>
      <c r="T33" s="71">
        <v>810</v>
      </c>
      <c r="U33" s="73">
        <f>SUM(T33:T35)</f>
        <v>912.75</v>
      </c>
    </row>
    <row r="34" spans="2:21" x14ac:dyDescent="0.25">
      <c r="B34" s="81"/>
      <c r="C34" s="74"/>
      <c r="D34" s="43"/>
      <c r="E34" s="43"/>
      <c r="F34" s="44"/>
      <c r="G34" s="44"/>
      <c r="H34" s="44"/>
      <c r="I34" s="44"/>
      <c r="J34" s="44"/>
      <c r="K34" s="44"/>
      <c r="L34" s="94"/>
      <c r="M34" s="43"/>
      <c r="N34" s="89" t="s">
        <v>136</v>
      </c>
      <c r="O34" s="47">
        <f>25*2.19</f>
        <v>54.75</v>
      </c>
      <c r="P34" s="57"/>
      <c r="Q34" s="94"/>
      <c r="R34" s="43"/>
      <c r="S34" s="89" t="s">
        <v>136</v>
      </c>
      <c r="T34" s="47">
        <f>25*2.19</f>
        <v>54.75</v>
      </c>
      <c r="U34" s="58"/>
    </row>
    <row r="35" spans="2:21" ht="15.75" thickBot="1" x14ac:dyDescent="0.3">
      <c r="B35" s="81"/>
      <c r="C35" s="75"/>
      <c r="D35" s="59"/>
      <c r="E35" s="59"/>
      <c r="F35" s="60"/>
      <c r="G35" s="60"/>
      <c r="H35" s="60"/>
      <c r="I35" s="60"/>
      <c r="J35" s="60"/>
      <c r="K35" s="60"/>
      <c r="L35" s="101"/>
      <c r="M35" s="59"/>
      <c r="N35" s="90" t="s">
        <v>137</v>
      </c>
      <c r="O35" s="48">
        <v>48</v>
      </c>
      <c r="P35" s="62"/>
      <c r="Q35" s="101"/>
      <c r="R35" s="59"/>
      <c r="S35" s="90" t="s">
        <v>137</v>
      </c>
      <c r="T35" s="48">
        <v>48</v>
      </c>
      <c r="U35" s="63"/>
    </row>
    <row r="36" spans="2:21" x14ac:dyDescent="0.25">
      <c r="B36" s="81"/>
      <c r="C36" s="65" t="s">
        <v>10</v>
      </c>
      <c r="D36" s="66" t="s">
        <v>11</v>
      </c>
      <c r="E36" s="66" t="s">
        <v>64</v>
      </c>
      <c r="F36" s="67">
        <v>7.32</v>
      </c>
      <c r="G36" s="67">
        <f>Sheet2!F9/12</f>
        <v>6.3166666666666664</v>
      </c>
      <c r="H36" s="67">
        <f>Sheet2!G9/12</f>
        <v>2.1166666666666667</v>
      </c>
      <c r="I36" s="67">
        <f>Sheet2!H9/12</f>
        <v>4.0083333333333337</v>
      </c>
      <c r="J36" s="67">
        <f>Sheet2!I9/12</f>
        <v>1</v>
      </c>
      <c r="K36" s="67">
        <f>Sheet2!J9/12</f>
        <v>1.1666666666666667</v>
      </c>
      <c r="L36" s="99" t="s">
        <v>109</v>
      </c>
      <c r="M36" s="66" t="s">
        <v>148</v>
      </c>
      <c r="N36" s="102" t="s">
        <v>149</v>
      </c>
      <c r="O36" s="71">
        <v>810</v>
      </c>
      <c r="P36" s="72">
        <f>SUM(O36:O38)</f>
        <v>912.75</v>
      </c>
      <c r="Q36" s="99" t="s">
        <v>109</v>
      </c>
      <c r="R36" s="66" t="s">
        <v>148</v>
      </c>
      <c r="S36" s="102" t="s">
        <v>149</v>
      </c>
      <c r="T36" s="71">
        <v>810</v>
      </c>
      <c r="U36" s="73">
        <f>SUM(T36:T38)</f>
        <v>912.75</v>
      </c>
    </row>
    <row r="37" spans="2:21" x14ac:dyDescent="0.25">
      <c r="B37" s="81"/>
      <c r="C37" s="74"/>
      <c r="D37" s="43"/>
      <c r="E37" s="43"/>
      <c r="F37" s="44"/>
      <c r="G37" s="44"/>
      <c r="H37" s="44"/>
      <c r="I37" s="44"/>
      <c r="J37" s="44"/>
      <c r="K37" s="44"/>
      <c r="L37" s="94"/>
      <c r="M37" s="43"/>
      <c r="N37" s="89" t="s">
        <v>136</v>
      </c>
      <c r="O37" s="47">
        <f>25*2.19</f>
        <v>54.75</v>
      </c>
      <c r="P37" s="57"/>
      <c r="Q37" s="94"/>
      <c r="R37" s="43"/>
      <c r="S37" s="89" t="s">
        <v>136</v>
      </c>
      <c r="T37" s="47">
        <f>25*2.19</f>
        <v>54.75</v>
      </c>
      <c r="U37" s="58"/>
    </row>
    <row r="38" spans="2:21" ht="15.75" thickBot="1" x14ac:dyDescent="0.3">
      <c r="B38" s="103"/>
      <c r="C38" s="77"/>
      <c r="D38" s="34"/>
      <c r="E38" s="34"/>
      <c r="F38" s="35"/>
      <c r="G38" s="35"/>
      <c r="H38" s="35"/>
      <c r="I38" s="35"/>
      <c r="J38" s="35"/>
      <c r="K38" s="35"/>
      <c r="L38" s="95"/>
      <c r="M38" s="34"/>
      <c r="N38" s="91" t="s">
        <v>137</v>
      </c>
      <c r="O38" s="49">
        <v>48</v>
      </c>
      <c r="P38" s="51"/>
      <c r="Q38" s="95"/>
      <c r="R38" s="34"/>
      <c r="S38" s="91" t="s">
        <v>137</v>
      </c>
      <c r="T38" s="49">
        <v>48</v>
      </c>
      <c r="U38" s="53"/>
    </row>
    <row r="39" spans="2:21" x14ac:dyDescent="0.25">
      <c r="B39" s="80" t="s">
        <v>23</v>
      </c>
      <c r="C39" s="65" t="s">
        <v>18</v>
      </c>
      <c r="D39" s="66" t="s">
        <v>24</v>
      </c>
      <c r="E39" s="66" t="s">
        <v>46</v>
      </c>
      <c r="F39" s="67">
        <v>4.88</v>
      </c>
      <c r="G39" s="67">
        <f>Sheet2!F10/12</f>
        <v>7.2666666666666666</v>
      </c>
      <c r="H39" s="67">
        <f>Sheet2!G10/12</f>
        <v>6.958333333333333</v>
      </c>
      <c r="I39" s="67">
        <f>Sheet2!H10/12</f>
        <v>2.0333333333333332</v>
      </c>
      <c r="J39" s="67">
        <f>Sheet2!I10/12</f>
        <v>1.3333333333333333</v>
      </c>
      <c r="K39" s="67">
        <f>Sheet2!J10/12</f>
        <v>1.1666666666666667</v>
      </c>
      <c r="L39" s="68" t="s">
        <v>106</v>
      </c>
      <c r="M39" s="66" t="s">
        <v>145</v>
      </c>
      <c r="N39" s="97" t="s">
        <v>144</v>
      </c>
      <c r="O39" s="71">
        <v>116</v>
      </c>
      <c r="P39" s="72">
        <f>SUM(O39:O45)</f>
        <v>700.42</v>
      </c>
      <c r="Q39" s="68" t="s">
        <v>106</v>
      </c>
      <c r="R39" s="66" t="s">
        <v>145</v>
      </c>
      <c r="S39" s="97" t="s">
        <v>144</v>
      </c>
      <c r="T39" s="71">
        <v>116</v>
      </c>
      <c r="U39" s="73">
        <f>SUM(T39:T45)</f>
        <v>700.42</v>
      </c>
    </row>
    <row r="40" spans="2:21" x14ac:dyDescent="0.25">
      <c r="B40" s="81"/>
      <c r="C40" s="74"/>
      <c r="D40" s="43"/>
      <c r="E40" s="43"/>
      <c r="F40" s="44"/>
      <c r="G40" s="44"/>
      <c r="H40" s="44"/>
      <c r="I40" s="44"/>
      <c r="J40" s="44"/>
      <c r="K40" s="44"/>
      <c r="L40" s="45"/>
      <c r="M40" s="43"/>
      <c r="N40" s="93" t="s">
        <v>140</v>
      </c>
      <c r="O40" s="47">
        <v>435</v>
      </c>
      <c r="P40" s="57"/>
      <c r="Q40" s="45"/>
      <c r="R40" s="43"/>
      <c r="S40" s="93" t="s">
        <v>140</v>
      </c>
      <c r="T40" s="47">
        <v>435</v>
      </c>
      <c r="U40" s="58"/>
    </row>
    <row r="41" spans="2:21" x14ac:dyDescent="0.25">
      <c r="B41" s="81"/>
      <c r="C41" s="74"/>
      <c r="D41" s="43"/>
      <c r="E41" s="43"/>
      <c r="F41" s="44"/>
      <c r="G41" s="44"/>
      <c r="H41" s="44"/>
      <c r="I41" s="44"/>
      <c r="J41" s="44"/>
      <c r="K41" s="44"/>
      <c r="L41" s="45"/>
      <c r="M41" s="43"/>
      <c r="N41" s="93" t="s">
        <v>138</v>
      </c>
      <c r="O41" s="47">
        <v>30</v>
      </c>
      <c r="P41" s="57"/>
      <c r="Q41" s="45"/>
      <c r="R41" s="43"/>
      <c r="S41" s="93" t="s">
        <v>138</v>
      </c>
      <c r="T41" s="47">
        <v>30</v>
      </c>
      <c r="U41" s="58"/>
    </row>
    <row r="42" spans="2:21" x14ac:dyDescent="0.25">
      <c r="B42" s="81"/>
      <c r="C42" s="74"/>
      <c r="D42" s="43"/>
      <c r="E42" s="43"/>
      <c r="F42" s="44"/>
      <c r="G42" s="44"/>
      <c r="H42" s="44"/>
      <c r="I42" s="44"/>
      <c r="J42" s="44"/>
      <c r="K42" s="44"/>
      <c r="L42" s="45"/>
      <c r="M42" s="43"/>
      <c r="N42" s="93" t="s">
        <v>136</v>
      </c>
      <c r="O42" s="47">
        <f>2.19*18</f>
        <v>39.42</v>
      </c>
      <c r="P42" s="57"/>
      <c r="Q42" s="45"/>
      <c r="R42" s="43"/>
      <c r="S42" s="93" t="s">
        <v>136</v>
      </c>
      <c r="T42" s="47">
        <f>2.19*18</f>
        <v>39.42</v>
      </c>
      <c r="U42" s="58"/>
    </row>
    <row r="43" spans="2:21" x14ac:dyDescent="0.25">
      <c r="B43" s="81"/>
      <c r="C43" s="74"/>
      <c r="D43" s="43"/>
      <c r="E43" s="43"/>
      <c r="F43" s="44"/>
      <c r="G43" s="44"/>
      <c r="H43" s="44"/>
      <c r="I43" s="44"/>
      <c r="J43" s="44"/>
      <c r="K43" s="44"/>
      <c r="L43" s="45"/>
      <c r="M43" s="43"/>
      <c r="N43" s="93" t="s">
        <v>141</v>
      </c>
      <c r="O43" s="47">
        <v>16</v>
      </c>
      <c r="P43" s="57"/>
      <c r="Q43" s="45"/>
      <c r="R43" s="43"/>
      <c r="S43" s="93" t="s">
        <v>141</v>
      </c>
      <c r="T43" s="47">
        <v>16</v>
      </c>
      <c r="U43" s="58"/>
    </row>
    <row r="44" spans="2:21" x14ac:dyDescent="0.25">
      <c r="B44" s="81"/>
      <c r="C44" s="74"/>
      <c r="D44" s="43"/>
      <c r="E44" s="43"/>
      <c r="F44" s="44"/>
      <c r="G44" s="44"/>
      <c r="H44" s="44"/>
      <c r="I44" s="44"/>
      <c r="J44" s="44"/>
      <c r="K44" s="44"/>
      <c r="L44" s="45"/>
      <c r="M44" s="43"/>
      <c r="N44" s="93" t="s">
        <v>137</v>
      </c>
      <c r="O44" s="47">
        <v>48</v>
      </c>
      <c r="P44" s="57"/>
      <c r="Q44" s="45"/>
      <c r="R44" s="43"/>
      <c r="S44" s="93" t="s">
        <v>137</v>
      </c>
      <c r="T44" s="47">
        <v>48</v>
      </c>
      <c r="U44" s="58"/>
    </row>
    <row r="45" spans="2:21" ht="15.75" thickBot="1" x14ac:dyDescent="0.3">
      <c r="B45" s="81"/>
      <c r="C45" s="75"/>
      <c r="D45" s="59"/>
      <c r="E45" s="59"/>
      <c r="F45" s="60"/>
      <c r="G45" s="60"/>
      <c r="H45" s="60"/>
      <c r="I45" s="60"/>
      <c r="J45" s="60"/>
      <c r="K45" s="60"/>
      <c r="L45" s="61"/>
      <c r="M45" s="59"/>
      <c r="N45" s="98" t="s">
        <v>139</v>
      </c>
      <c r="O45" s="48">
        <v>16</v>
      </c>
      <c r="P45" s="62"/>
      <c r="Q45" s="61"/>
      <c r="R45" s="59"/>
      <c r="S45" s="98" t="s">
        <v>139</v>
      </c>
      <c r="T45" s="48">
        <v>16</v>
      </c>
      <c r="U45" s="63"/>
    </row>
    <row r="46" spans="2:21" x14ac:dyDescent="0.25">
      <c r="B46" s="81"/>
      <c r="C46" s="65" t="s">
        <v>19</v>
      </c>
      <c r="D46" s="66" t="s">
        <v>28</v>
      </c>
      <c r="E46" s="66" t="s">
        <v>50</v>
      </c>
      <c r="F46" s="67">
        <v>7</v>
      </c>
      <c r="G46" s="67">
        <f>Sheet2!F11/12</f>
        <v>7.3166666666666664</v>
      </c>
      <c r="H46" s="67">
        <f>Sheet2!G11/12</f>
        <v>4.6416666666666666</v>
      </c>
      <c r="I46" s="67">
        <f>Sheet2!H11/12</f>
        <v>4.1499999999999995</v>
      </c>
      <c r="J46" s="67">
        <f>Sheet2!I11/12</f>
        <v>1.3333333333333333</v>
      </c>
      <c r="K46" s="67">
        <f>Sheet2!J11/12</f>
        <v>1.1666666666666667</v>
      </c>
      <c r="L46" s="99" t="s">
        <v>107</v>
      </c>
      <c r="M46" s="66" t="s">
        <v>147</v>
      </c>
      <c r="N46" s="100" t="s">
        <v>146</v>
      </c>
      <c r="O46" s="71">
        <v>750</v>
      </c>
      <c r="P46" s="72">
        <f>SUM(O46:O48)</f>
        <v>841.8</v>
      </c>
      <c r="Q46" s="99" t="s">
        <v>107</v>
      </c>
      <c r="R46" s="66" t="s">
        <v>147</v>
      </c>
      <c r="S46" s="100" t="s">
        <v>146</v>
      </c>
      <c r="T46" s="71">
        <v>750</v>
      </c>
      <c r="U46" s="73">
        <f>SUM(T46:T48)</f>
        <v>841.8</v>
      </c>
    </row>
    <row r="47" spans="2:21" x14ac:dyDescent="0.25">
      <c r="B47" s="81"/>
      <c r="C47" s="74"/>
      <c r="D47" s="43"/>
      <c r="E47" s="43"/>
      <c r="F47" s="44"/>
      <c r="G47" s="44"/>
      <c r="H47" s="44"/>
      <c r="I47" s="44"/>
      <c r="J47" s="44"/>
      <c r="K47" s="44"/>
      <c r="L47" s="94"/>
      <c r="M47" s="43"/>
      <c r="N47" s="93" t="s">
        <v>136</v>
      </c>
      <c r="O47" s="47">
        <f>20*2.19</f>
        <v>43.8</v>
      </c>
      <c r="P47" s="57"/>
      <c r="Q47" s="94"/>
      <c r="R47" s="43"/>
      <c r="S47" s="93" t="s">
        <v>136</v>
      </c>
      <c r="T47" s="47">
        <f>20*2.19</f>
        <v>43.8</v>
      </c>
      <c r="U47" s="58"/>
    </row>
    <row r="48" spans="2:21" ht="15.75" thickBot="1" x14ac:dyDescent="0.3">
      <c r="B48" s="81"/>
      <c r="C48" s="75"/>
      <c r="D48" s="59"/>
      <c r="E48" s="59"/>
      <c r="F48" s="60"/>
      <c r="G48" s="60"/>
      <c r="H48" s="60"/>
      <c r="I48" s="60"/>
      <c r="J48" s="60"/>
      <c r="K48" s="60"/>
      <c r="L48" s="101"/>
      <c r="M48" s="59"/>
      <c r="N48" s="98" t="s">
        <v>137</v>
      </c>
      <c r="O48" s="48">
        <v>48</v>
      </c>
      <c r="P48" s="62"/>
      <c r="Q48" s="101"/>
      <c r="R48" s="59"/>
      <c r="S48" s="98" t="s">
        <v>137</v>
      </c>
      <c r="T48" s="48">
        <v>48</v>
      </c>
      <c r="U48" s="63"/>
    </row>
    <row r="49" spans="2:21" x14ac:dyDescent="0.25">
      <c r="B49" s="81"/>
      <c r="C49" s="104" t="s">
        <v>20</v>
      </c>
      <c r="D49" s="66" t="s">
        <v>27</v>
      </c>
      <c r="E49" s="66" t="s">
        <v>64</v>
      </c>
      <c r="F49" s="67">
        <v>9.42</v>
      </c>
      <c r="G49" s="67">
        <f>Sheet2!F12/12</f>
        <v>7.3166666666666664</v>
      </c>
      <c r="H49" s="67">
        <f>Sheet2!G12/12</f>
        <v>4.6416666666666666</v>
      </c>
      <c r="I49" s="67">
        <f>Sheet2!H12/12</f>
        <v>4.1499999999999995</v>
      </c>
      <c r="J49" s="67">
        <f>Sheet2!I12/12</f>
        <v>1.3333333333333333</v>
      </c>
      <c r="K49" s="67">
        <f>Sheet2!J12/12</f>
        <v>1.1666666666666667</v>
      </c>
      <c r="L49" s="99" t="s">
        <v>109</v>
      </c>
      <c r="M49" s="66" t="s">
        <v>148</v>
      </c>
      <c r="N49" s="102" t="s">
        <v>149</v>
      </c>
      <c r="O49" s="71">
        <v>810</v>
      </c>
      <c r="P49" s="72">
        <f>SUM(O49:O51)</f>
        <v>934.65</v>
      </c>
      <c r="Q49" s="99" t="s">
        <v>109</v>
      </c>
      <c r="R49" s="66" t="s">
        <v>148</v>
      </c>
      <c r="S49" s="102" t="s">
        <v>149</v>
      </c>
      <c r="T49" s="71">
        <v>810</v>
      </c>
      <c r="U49" s="73">
        <f>SUM(T49:T51)</f>
        <v>934.65</v>
      </c>
    </row>
    <row r="50" spans="2:21" x14ac:dyDescent="0.25">
      <c r="B50" s="81"/>
      <c r="C50" s="105"/>
      <c r="D50" s="43"/>
      <c r="E50" s="43"/>
      <c r="F50" s="44"/>
      <c r="G50" s="44"/>
      <c r="H50" s="44"/>
      <c r="I50" s="44"/>
      <c r="J50" s="44"/>
      <c r="K50" s="44"/>
      <c r="L50" s="94"/>
      <c r="M50" s="43"/>
      <c r="N50" s="89" t="s">
        <v>136</v>
      </c>
      <c r="O50" s="47">
        <f>35*2.19</f>
        <v>76.649999999999991</v>
      </c>
      <c r="P50" s="57"/>
      <c r="Q50" s="94"/>
      <c r="R50" s="43"/>
      <c r="S50" s="89" t="s">
        <v>136</v>
      </c>
      <c r="T50" s="47">
        <f>35*2.19</f>
        <v>76.649999999999991</v>
      </c>
      <c r="U50" s="58"/>
    </row>
    <row r="51" spans="2:21" ht="15.75" thickBot="1" x14ac:dyDescent="0.3">
      <c r="B51" s="81"/>
      <c r="C51" s="106"/>
      <c r="D51" s="59"/>
      <c r="E51" s="59"/>
      <c r="F51" s="60"/>
      <c r="G51" s="60"/>
      <c r="H51" s="60"/>
      <c r="I51" s="60"/>
      <c r="J51" s="60"/>
      <c r="K51" s="60"/>
      <c r="L51" s="101"/>
      <c r="M51" s="59"/>
      <c r="N51" s="90" t="s">
        <v>137</v>
      </c>
      <c r="O51" s="48">
        <v>48</v>
      </c>
      <c r="P51" s="62"/>
      <c r="Q51" s="101"/>
      <c r="R51" s="59"/>
      <c r="S51" s="90" t="s">
        <v>137</v>
      </c>
      <c r="T51" s="48">
        <v>48</v>
      </c>
      <c r="U51" s="63"/>
    </row>
    <row r="52" spans="2:21" x14ac:dyDescent="0.25">
      <c r="B52" s="81"/>
      <c r="C52" s="104" t="s">
        <v>21</v>
      </c>
      <c r="D52" s="66" t="s">
        <v>26</v>
      </c>
      <c r="E52" s="66" t="s">
        <v>83</v>
      </c>
      <c r="F52" s="67">
        <v>7</v>
      </c>
      <c r="G52" s="67">
        <f>Sheet2!F13/12</f>
        <v>4.8833333333333337</v>
      </c>
      <c r="H52" s="67">
        <f>Sheet2!G13/12</f>
        <v>2.3000000000000003</v>
      </c>
      <c r="I52" s="67">
        <f>Sheet2!H13/12</f>
        <v>2.3000000000000003</v>
      </c>
      <c r="J52" s="67">
        <f>Sheet2!I13/12</f>
        <v>0.66666666666666663</v>
      </c>
      <c r="K52" s="67">
        <f>Sheet2!J13/12</f>
        <v>0.66666666666666663</v>
      </c>
      <c r="L52" s="99" t="s">
        <v>109</v>
      </c>
      <c r="M52" s="66" t="s">
        <v>148</v>
      </c>
      <c r="N52" s="102" t="s">
        <v>149</v>
      </c>
      <c r="O52" s="71">
        <v>810</v>
      </c>
      <c r="P52" s="72">
        <f>SUM(O52:O54)</f>
        <v>934.65</v>
      </c>
      <c r="Q52" s="99" t="s">
        <v>109</v>
      </c>
      <c r="R52" s="66" t="s">
        <v>148</v>
      </c>
      <c r="S52" s="102" t="s">
        <v>149</v>
      </c>
      <c r="T52" s="71">
        <v>810</v>
      </c>
      <c r="U52" s="73">
        <f>SUM(T52:T54)</f>
        <v>934.65</v>
      </c>
    </row>
    <row r="53" spans="2:21" x14ac:dyDescent="0.25">
      <c r="B53" s="81"/>
      <c r="C53" s="105"/>
      <c r="D53" s="43"/>
      <c r="E53" s="43"/>
      <c r="F53" s="44"/>
      <c r="G53" s="44"/>
      <c r="H53" s="44"/>
      <c r="I53" s="44"/>
      <c r="J53" s="44"/>
      <c r="K53" s="44"/>
      <c r="L53" s="94"/>
      <c r="M53" s="43"/>
      <c r="N53" s="89" t="s">
        <v>136</v>
      </c>
      <c r="O53" s="47">
        <f>35*2.19</f>
        <v>76.649999999999991</v>
      </c>
      <c r="P53" s="57"/>
      <c r="Q53" s="94"/>
      <c r="R53" s="43"/>
      <c r="S53" s="89" t="s">
        <v>136</v>
      </c>
      <c r="T53" s="47">
        <f>35*2.19</f>
        <v>76.649999999999991</v>
      </c>
      <c r="U53" s="58"/>
    </row>
    <row r="54" spans="2:21" ht="15.75" thickBot="1" x14ac:dyDescent="0.3">
      <c r="B54" s="81"/>
      <c r="C54" s="106"/>
      <c r="D54" s="59"/>
      <c r="E54" s="59"/>
      <c r="F54" s="60"/>
      <c r="G54" s="60"/>
      <c r="H54" s="60"/>
      <c r="I54" s="60"/>
      <c r="J54" s="60"/>
      <c r="K54" s="60"/>
      <c r="L54" s="101"/>
      <c r="M54" s="59"/>
      <c r="N54" s="90" t="s">
        <v>137</v>
      </c>
      <c r="O54" s="48">
        <v>48</v>
      </c>
      <c r="P54" s="62"/>
      <c r="Q54" s="101"/>
      <c r="R54" s="59"/>
      <c r="S54" s="90" t="s">
        <v>137</v>
      </c>
      <c r="T54" s="48">
        <v>48</v>
      </c>
      <c r="U54" s="63"/>
    </row>
    <row r="55" spans="2:21" x14ac:dyDescent="0.25">
      <c r="B55" s="81"/>
      <c r="C55" s="104" t="s">
        <v>22</v>
      </c>
      <c r="D55" s="66" t="s">
        <v>25</v>
      </c>
      <c r="E55" s="66" t="s">
        <v>90</v>
      </c>
      <c r="F55" s="67">
        <v>2.63</v>
      </c>
      <c r="G55" s="67">
        <f>Sheet2!F14/12</f>
        <v>7</v>
      </c>
      <c r="H55" s="67">
        <f>Sheet2!G14/12</f>
        <v>3.3166666666666664</v>
      </c>
      <c r="I55" s="67">
        <f>Sheet2!H14/12</f>
        <v>3.3166666666666664</v>
      </c>
      <c r="J55" s="67">
        <f>Sheet2!I14/12</f>
        <v>1</v>
      </c>
      <c r="K55" s="67">
        <f>Sheet2!J14/12</f>
        <v>1.1666666666666667</v>
      </c>
      <c r="L55" s="68" t="s">
        <v>110</v>
      </c>
      <c r="M55" s="66" t="s">
        <v>145</v>
      </c>
      <c r="N55" s="97" t="s">
        <v>150</v>
      </c>
      <c r="O55" s="71">
        <v>600</v>
      </c>
      <c r="P55" s="72">
        <f>SUM(O55:O61)</f>
        <v>1328.5</v>
      </c>
      <c r="Q55" s="68" t="s">
        <v>110</v>
      </c>
      <c r="R55" s="66" t="s">
        <v>145</v>
      </c>
      <c r="S55" s="97" t="s">
        <v>150</v>
      </c>
      <c r="T55" s="71">
        <v>600</v>
      </c>
      <c r="U55" s="73">
        <f>SUM(T55:T61)</f>
        <v>1328.5</v>
      </c>
    </row>
    <row r="56" spans="2:21" x14ac:dyDescent="0.25">
      <c r="B56" s="81"/>
      <c r="C56" s="105"/>
      <c r="D56" s="43"/>
      <c r="E56" s="43"/>
      <c r="F56" s="44"/>
      <c r="G56" s="44"/>
      <c r="H56" s="44"/>
      <c r="I56" s="44"/>
      <c r="J56" s="44"/>
      <c r="K56" s="44"/>
      <c r="L56" s="45"/>
      <c r="M56" s="43"/>
      <c r="N56" s="93" t="s">
        <v>140</v>
      </c>
      <c r="O56" s="47">
        <v>435</v>
      </c>
      <c r="P56" s="57"/>
      <c r="Q56" s="45"/>
      <c r="R56" s="43"/>
      <c r="S56" s="93" t="s">
        <v>140</v>
      </c>
      <c r="T56" s="47">
        <v>435</v>
      </c>
      <c r="U56" s="58"/>
    </row>
    <row r="57" spans="2:21" x14ac:dyDescent="0.25">
      <c r="B57" s="81"/>
      <c r="C57" s="105"/>
      <c r="D57" s="43"/>
      <c r="E57" s="43"/>
      <c r="F57" s="44"/>
      <c r="G57" s="44"/>
      <c r="H57" s="44"/>
      <c r="I57" s="44"/>
      <c r="J57" s="44"/>
      <c r="K57" s="44"/>
      <c r="L57" s="45"/>
      <c r="M57" s="43"/>
      <c r="N57" s="93" t="s">
        <v>138</v>
      </c>
      <c r="O57" s="47">
        <v>30</v>
      </c>
      <c r="P57" s="57"/>
      <c r="Q57" s="45"/>
      <c r="R57" s="43"/>
      <c r="S57" s="93" t="s">
        <v>138</v>
      </c>
      <c r="T57" s="47">
        <v>30</v>
      </c>
      <c r="U57" s="58"/>
    </row>
    <row r="58" spans="2:21" x14ac:dyDescent="0.25">
      <c r="B58" s="81"/>
      <c r="C58" s="105"/>
      <c r="D58" s="43"/>
      <c r="E58" s="43"/>
      <c r="F58" s="44"/>
      <c r="G58" s="44"/>
      <c r="H58" s="44"/>
      <c r="I58" s="44"/>
      <c r="J58" s="44"/>
      <c r="K58" s="44"/>
      <c r="L58" s="45"/>
      <c r="M58" s="43"/>
      <c r="N58" s="93" t="s">
        <v>136</v>
      </c>
      <c r="O58" s="47">
        <f>2.19*50</f>
        <v>109.5</v>
      </c>
      <c r="P58" s="57"/>
      <c r="Q58" s="45"/>
      <c r="R58" s="43"/>
      <c r="S58" s="93" t="s">
        <v>136</v>
      </c>
      <c r="T58" s="47">
        <f>2.19*50</f>
        <v>109.5</v>
      </c>
      <c r="U58" s="58"/>
    </row>
    <row r="59" spans="2:21" x14ac:dyDescent="0.25">
      <c r="B59" s="81"/>
      <c r="C59" s="105"/>
      <c r="D59" s="43"/>
      <c r="E59" s="43"/>
      <c r="F59" s="44"/>
      <c r="G59" s="44"/>
      <c r="H59" s="44"/>
      <c r="I59" s="44"/>
      <c r="J59" s="44"/>
      <c r="K59" s="44"/>
      <c r="L59" s="45"/>
      <c r="M59" s="43"/>
      <c r="N59" s="93" t="s">
        <v>141</v>
      </c>
      <c r="O59" s="47">
        <v>16</v>
      </c>
      <c r="P59" s="57"/>
      <c r="Q59" s="45"/>
      <c r="R59" s="43"/>
      <c r="S59" s="93" t="s">
        <v>141</v>
      </c>
      <c r="T59" s="47">
        <v>16</v>
      </c>
      <c r="U59" s="58"/>
    </row>
    <row r="60" spans="2:21" x14ac:dyDescent="0.25">
      <c r="B60" s="81"/>
      <c r="C60" s="105"/>
      <c r="D60" s="43"/>
      <c r="E60" s="43"/>
      <c r="F60" s="44"/>
      <c r="G60" s="44"/>
      <c r="H60" s="44"/>
      <c r="I60" s="44"/>
      <c r="J60" s="44"/>
      <c r="K60" s="44"/>
      <c r="L60" s="45"/>
      <c r="M60" s="43"/>
      <c r="N60" s="93" t="s">
        <v>137</v>
      </c>
      <c r="O60" s="47">
        <v>48</v>
      </c>
      <c r="P60" s="57"/>
      <c r="Q60" s="45"/>
      <c r="R60" s="43"/>
      <c r="S60" s="93" t="s">
        <v>137</v>
      </c>
      <c r="T60" s="47">
        <v>48</v>
      </c>
      <c r="U60" s="58"/>
    </row>
    <row r="61" spans="2:21" ht="15.75" thickBot="1" x14ac:dyDescent="0.3">
      <c r="B61" s="82"/>
      <c r="C61" s="106"/>
      <c r="D61" s="59"/>
      <c r="E61" s="59"/>
      <c r="F61" s="60"/>
      <c r="G61" s="60"/>
      <c r="H61" s="60"/>
      <c r="I61" s="60"/>
      <c r="J61" s="60"/>
      <c r="K61" s="60"/>
      <c r="L61" s="61"/>
      <c r="M61" s="59"/>
      <c r="N61" s="98" t="s">
        <v>151</v>
      </c>
      <c r="O61" s="48">
        <v>90</v>
      </c>
      <c r="P61" s="62"/>
      <c r="Q61" s="61"/>
      <c r="R61" s="59"/>
      <c r="S61" s="98" t="s">
        <v>151</v>
      </c>
      <c r="T61" s="48">
        <v>90</v>
      </c>
      <c r="U61" s="63"/>
    </row>
  </sheetData>
  <mergeCells count="197">
    <mergeCell ref="U55:U61"/>
    <mergeCell ref="D55:D61"/>
    <mergeCell ref="E55:E61"/>
    <mergeCell ref="K55:K61"/>
    <mergeCell ref="J55:J61"/>
    <mergeCell ref="I55:I61"/>
    <mergeCell ref="H55:H61"/>
    <mergeCell ref="G55:G61"/>
    <mergeCell ref="F55:F61"/>
    <mergeCell ref="C55:C61"/>
    <mergeCell ref="U46:U48"/>
    <mergeCell ref="R49:R51"/>
    <mergeCell ref="U49:U51"/>
    <mergeCell ref="R52:R54"/>
    <mergeCell ref="U52:U54"/>
    <mergeCell ref="R36:R38"/>
    <mergeCell ref="U36:U38"/>
    <mergeCell ref="L39:L45"/>
    <mergeCell ref="M39:M45"/>
    <mergeCell ref="Q39:Q45"/>
    <mergeCell ref="R39:R45"/>
    <mergeCell ref="U39:U45"/>
    <mergeCell ref="P39:P45"/>
    <mergeCell ref="R24:R26"/>
    <mergeCell ref="U24:U26"/>
    <mergeCell ref="R27:R29"/>
    <mergeCell ref="U27:U29"/>
    <mergeCell ref="R30:R32"/>
    <mergeCell ref="U30:U32"/>
    <mergeCell ref="U17:U23"/>
    <mergeCell ref="C17:C23"/>
    <mergeCell ref="D17:D23"/>
    <mergeCell ref="E17:E23"/>
    <mergeCell ref="F17:F23"/>
    <mergeCell ref="G17:G23"/>
    <mergeCell ref="H17:H23"/>
    <mergeCell ref="I17:I23"/>
    <mergeCell ref="K17:K23"/>
    <mergeCell ref="J17:J23"/>
    <mergeCell ref="D10:D16"/>
    <mergeCell ref="C10:C16"/>
    <mergeCell ref="L17:L23"/>
    <mergeCell ref="M17:M23"/>
    <mergeCell ref="P17:P23"/>
    <mergeCell ref="I10:I16"/>
    <mergeCell ref="H10:H16"/>
    <mergeCell ref="G10:G16"/>
    <mergeCell ref="F10:F16"/>
    <mergeCell ref="E10:E16"/>
    <mergeCell ref="L10:L16"/>
    <mergeCell ref="R10:R16"/>
    <mergeCell ref="U10:U16"/>
    <mergeCell ref="K10:K16"/>
    <mergeCell ref="J10:J16"/>
    <mergeCell ref="U3:U9"/>
    <mergeCell ref="R3:R9"/>
    <mergeCell ref="M3:M9"/>
    <mergeCell ref="P10:P16"/>
    <mergeCell ref="M10:M16"/>
    <mergeCell ref="Q10:Q16"/>
    <mergeCell ref="P3:P9"/>
    <mergeCell ref="Q3:Q9"/>
    <mergeCell ref="C3:C9"/>
    <mergeCell ref="D3:D9"/>
    <mergeCell ref="E3:E9"/>
    <mergeCell ref="F3:F9"/>
    <mergeCell ref="G3:G9"/>
    <mergeCell ref="L3:L9"/>
    <mergeCell ref="K3:K9"/>
    <mergeCell ref="J3:J9"/>
    <mergeCell ref="I3:I9"/>
    <mergeCell ref="H3:H9"/>
    <mergeCell ref="L55:L61"/>
    <mergeCell ref="C39:C45"/>
    <mergeCell ref="D39:D45"/>
    <mergeCell ref="E39:E45"/>
    <mergeCell ref="F39:F45"/>
    <mergeCell ref="B39:B61"/>
    <mergeCell ref="C36:C38"/>
    <mergeCell ref="D36:D38"/>
    <mergeCell ref="E36:E38"/>
    <mergeCell ref="F36:F38"/>
    <mergeCell ref="G36:G38"/>
    <mergeCell ref="C33:C35"/>
    <mergeCell ref="D33:D35"/>
    <mergeCell ref="E33:E35"/>
    <mergeCell ref="F33:F35"/>
    <mergeCell ref="G33:G35"/>
    <mergeCell ref="C30:C32"/>
    <mergeCell ref="D30:D32"/>
    <mergeCell ref="E30:E32"/>
    <mergeCell ref="F30:F32"/>
    <mergeCell ref="G30:G32"/>
    <mergeCell ref="C24:C26"/>
    <mergeCell ref="D24:D26"/>
    <mergeCell ref="E24:E26"/>
    <mergeCell ref="F24:F26"/>
    <mergeCell ref="C27:C29"/>
    <mergeCell ref="D27:D29"/>
    <mergeCell ref="E27:E29"/>
    <mergeCell ref="M55:M61"/>
    <mergeCell ref="P55:P61"/>
    <mergeCell ref="Q55:Q61"/>
    <mergeCell ref="R55:R61"/>
    <mergeCell ref="Q52:Q54"/>
    <mergeCell ref="D52:D54"/>
    <mergeCell ref="E52:E54"/>
    <mergeCell ref="F52:F54"/>
    <mergeCell ref="G52:G54"/>
    <mergeCell ref="H52:H54"/>
    <mergeCell ref="C49:C51"/>
    <mergeCell ref="D49:D51"/>
    <mergeCell ref="E49:E51"/>
    <mergeCell ref="F49:F51"/>
    <mergeCell ref="G49:G51"/>
    <mergeCell ref="H49:H51"/>
    <mergeCell ref="I49:I51"/>
    <mergeCell ref="J49:J51"/>
    <mergeCell ref="K49:K51"/>
    <mergeCell ref="L49:L51"/>
    <mergeCell ref="M49:M51"/>
    <mergeCell ref="P49:P51"/>
    <mergeCell ref="Q49:Q51"/>
    <mergeCell ref="C46:C48"/>
    <mergeCell ref="D46:D48"/>
    <mergeCell ref="E46:E48"/>
    <mergeCell ref="F46:F48"/>
    <mergeCell ref="G46:G48"/>
    <mergeCell ref="G39:G45"/>
    <mergeCell ref="I36:I38"/>
    <mergeCell ref="J36:J38"/>
    <mergeCell ref="K36:K38"/>
    <mergeCell ref="L36:L38"/>
    <mergeCell ref="M36:M38"/>
    <mergeCell ref="H39:H45"/>
    <mergeCell ref="H36:H38"/>
    <mergeCell ref="M33:M35"/>
    <mergeCell ref="P33:P35"/>
    <mergeCell ref="Q33:Q35"/>
    <mergeCell ref="P36:P38"/>
    <mergeCell ref="Q36:Q38"/>
    <mergeCell ref="R33:R35"/>
    <mergeCell ref="H33:H35"/>
    <mergeCell ref="M30:M32"/>
    <mergeCell ref="P30:P32"/>
    <mergeCell ref="Q30:Q32"/>
    <mergeCell ref="U33:U35"/>
    <mergeCell ref="H30:H32"/>
    <mergeCell ref="I30:I32"/>
    <mergeCell ref="J30:J32"/>
    <mergeCell ref="I33:I35"/>
    <mergeCell ref="J33:J35"/>
    <mergeCell ref="G24:G26"/>
    <mergeCell ref="C52:C54"/>
    <mergeCell ref="J52:J54"/>
    <mergeCell ref="K52:K54"/>
    <mergeCell ref="L52:L54"/>
    <mergeCell ref="M52:M54"/>
    <mergeCell ref="P52:P54"/>
    <mergeCell ref="I52:I54"/>
    <mergeCell ref="K46:K48"/>
    <mergeCell ref="L46:L48"/>
    <mergeCell ref="M46:M48"/>
    <mergeCell ref="P46:P48"/>
    <mergeCell ref="Q46:Q48"/>
    <mergeCell ref="H46:H48"/>
    <mergeCell ref="I46:I48"/>
    <mergeCell ref="J46:J48"/>
    <mergeCell ref="I39:I45"/>
    <mergeCell ref="J39:J45"/>
    <mergeCell ref="R46:R48"/>
    <mergeCell ref="K39:K45"/>
    <mergeCell ref="K30:K32"/>
    <mergeCell ref="L30:L32"/>
    <mergeCell ref="K33:K35"/>
    <mergeCell ref="L33:L35"/>
    <mergeCell ref="K24:K26"/>
    <mergeCell ref="L24:L26"/>
    <mergeCell ref="M24:M26"/>
    <mergeCell ref="P24:P26"/>
    <mergeCell ref="Q24:Q26"/>
    <mergeCell ref="K27:K29"/>
    <mergeCell ref="H24:H26"/>
    <mergeCell ref="I24:I26"/>
    <mergeCell ref="J24:J26"/>
    <mergeCell ref="F27:F29"/>
    <mergeCell ref="G27:G29"/>
    <mergeCell ref="H27:H29"/>
    <mergeCell ref="I27:I29"/>
    <mergeCell ref="J27:J29"/>
    <mergeCell ref="L27:L29"/>
    <mergeCell ref="M27:M29"/>
    <mergeCell ref="P27:P29"/>
    <mergeCell ref="Q27:Q29"/>
    <mergeCell ref="Q17:Q23"/>
    <mergeCell ref="R17:R23"/>
    <mergeCell ref="B3:B38"/>
  </mergeCells>
  <pageMargins left="0.7" right="0.7" top="0.75" bottom="0.75" header="0.3" footer="0.3"/>
  <pageSetup scale="4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Thermal</vt:lpstr>
      <vt:lpstr>Electrical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2013-08-19T21:27:39Z</cp:lastPrinted>
  <dcterms:created xsi:type="dcterms:W3CDTF">2012-09-26T17:37:00Z</dcterms:created>
  <dcterms:modified xsi:type="dcterms:W3CDTF">2013-08-19T21:30:02Z</dcterms:modified>
</cp:coreProperties>
</file>