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04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47" i="2" l="1"/>
  <c r="E46" i="2"/>
  <c r="D24" i="2"/>
  <c r="D20" i="2"/>
  <c r="D15" i="2"/>
  <c r="E47" i="2" l="1"/>
  <c r="F17" i="2"/>
  <c r="F10" i="2"/>
  <c r="F11" i="2"/>
  <c r="F12" i="2"/>
  <c r="F13" i="2"/>
  <c r="F9" i="2"/>
  <c r="F19" i="2" l="1"/>
  <c r="F18" i="2"/>
  <c r="B41" i="2"/>
  <c r="B32" i="2"/>
  <c r="B35" i="2" s="1"/>
  <c r="F23" i="2"/>
  <c r="F22" i="2"/>
  <c r="F20" i="2"/>
  <c r="F15" i="2"/>
  <c r="F24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<sst xmlns="http://schemas.openxmlformats.org/spreadsheetml/2006/main" count="112" uniqueCount="82">
  <si>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</si>
  <si>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</si>
  <si>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</si>
  <si>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</si>
  <si>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</si>
  <si>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</si>
  <si>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</si>
  <si>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</si>
  <si>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</si>
  <si>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</si>
  <si>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</si>
  <si>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</si>
  <si>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</si>
  <si>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</si>
  <si>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</si>
  <si>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</si>
  <si>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</si>
  <si>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</si>
  <si>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</si>
  <si>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</si>
  <si>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</si>
  <si>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</si>
  <si>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</si>
  <si>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</si>
  <si>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</si>
  <si>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</si>
  <si>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</si>
  <si>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</si>
  <si>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</si>
  <si>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</si>
  <si>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</si>
  <si>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</si>
  <si>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</si>
  <si>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</si>
  <si>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</si>
  <si>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</si>
  <si>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</si>
  <si>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</si>
  <si>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</si>
  <si>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</si>
  <si>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</si>
  <si>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</si>
  <si>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</si>
  <si>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</si>
  <si>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</si>
  <si>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</si>
  <si>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</si>
  <si>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</si>
  <si>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</si>
  <si>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</si>
  <si>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</si>
  <si>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</si>
  <si>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</si>
  <si>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</si>
  <si>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Labor &amp; Travel Expenses</t>
  </si>
  <si>
    <t>Additional for Air Fare</t>
  </si>
  <si>
    <t>AV-QT-001  Rev.0  06/03/2014</t>
  </si>
  <si>
    <t>Eaton-Arden, NC</t>
  </si>
  <si>
    <t>Mark Edwards</t>
  </si>
  <si>
    <t>032515-1</t>
  </si>
  <si>
    <t>SDC-At-5-6</t>
  </si>
  <si>
    <t>A Smoke 40</t>
  </si>
  <si>
    <t>1620P Fume Arm</t>
  </si>
  <si>
    <t>ACC-ECO-3000</t>
  </si>
  <si>
    <t>Options/Customization</t>
  </si>
  <si>
    <t>control panel,silencer damper</t>
  </si>
  <si>
    <t>pre-filter, 36" legs</t>
  </si>
  <si>
    <t>LK-100 light kits</t>
  </si>
  <si>
    <t>230 volt, paint RAL 8093</t>
  </si>
  <si>
    <t>Jacobs</t>
  </si>
  <si>
    <t>throttle valves &amp; fire dampers at each drop</t>
  </si>
  <si>
    <t>8" plenum Box</t>
  </si>
  <si>
    <t>Gripples</t>
  </si>
  <si>
    <t>qty of 5</t>
  </si>
  <si>
    <t>Freight</t>
  </si>
  <si>
    <t>DOJ</t>
  </si>
  <si>
    <t>(quoted to customer)</t>
  </si>
  <si>
    <t>Total Cost</t>
  </si>
  <si>
    <t xml:space="preserve">Total Margin </t>
  </si>
  <si>
    <t>Maximum lead time after receipt of Deposit and Approved Submittals and Drawings</t>
  </si>
  <si>
    <t>12 Weeks</t>
  </si>
  <si>
    <t>Quoted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</si>
</sst>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44" fontId="0" fillId="0" borderId="0" xfId="1" applyFont="1" applyBorder="1"/>
    <xf numFmtId="44" fontId="0" fillId="0" borderId="0" xfId="0" applyNumberFormat="1" applyBorder="1"/>
    <xf numFmtId="0" fontId="0" fillId="0" borderId="0" xfId="0" applyBorder="1" applyAlignment="1">
      <alignment horizontal="right"/>
    </xf>
    <xf numFmtId="0" fontId="5" fillId="0" borderId="0" xfId="0" applyFont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2" borderId="0" xfId="0" applyFont="1" applyFill="1" applyAlignment="1">
      <alignment wrapText="1"/>
    </xf>
    <xf numFmtId="0" fontId="0" fillId="0" borderId="0" xfId="0" applyAlignment="1">
      <alignment horizontal="left"/>
    </xf>
    <xf numFmtId="0" fontId="6" fillId="0" borderId="27" xfId="0" applyFont="1" applyBorder="1"/>
    <xf numFmtId="0" fontId="6" fillId="0" borderId="36" xfId="0" applyFont="1" applyBorder="1"/>
    <xf numFmtId="0" fontId="6" fillId="0" borderId="32" xfId="0" applyFont="1" applyBorder="1"/>
    <xf numFmtId="0" fontId="6" fillId="0" borderId="38" xfId="0" applyFont="1" applyBorder="1"/>
    <xf numFmtId="0" fontId="6" fillId="0" borderId="36" xfId="0" applyFont="1" applyBorder="1" applyAlignment="1">
      <alignment wrapText="1"/>
    </xf>
    <xf numFmtId="0" fontId="6" fillId="0" borderId="28" xfId="0" applyFont="1" applyBorder="1"/>
    <xf numFmtId="9" fontId="6" fillId="0" borderId="28" xfId="0" applyNumberFormat="1" applyFont="1" applyBorder="1"/>
    <xf numFmtId="0" fontId="6" fillId="0" borderId="29" xfId="0" applyFont="1" applyBorder="1"/>
    <xf numFmtId="14" fontId="6" fillId="0" borderId="16" xfId="0" applyNumberFormat="1" applyFont="1" applyBorder="1"/>
    <xf numFmtId="0" fontId="6" fillId="0" borderId="16" xfId="0" applyFont="1" applyBorder="1"/>
    <xf numFmtId="0" fontId="6" fillId="0" borderId="30" xfId="0" applyFont="1" applyBorder="1"/>
    <xf numFmtId="0" fontId="6" fillId="0" borderId="37" xfId="0" applyFont="1" applyBorder="1"/>
    <xf numFmtId="0" fontId="6" fillId="0" borderId="1" xfId="0" applyFont="1" applyBorder="1"/>
    <xf numFmtId="0" fontId="6" fillId="0" borderId="0" xfId="0" applyFont="1"/>
    <xf numFmtId="0" fontId="6" fillId="0" borderId="33" xfId="0" applyFont="1" applyBorder="1"/>
    <xf numFmtId="0" fontId="6" fillId="0" borderId="34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44" fontId="6" fillId="0" borderId="28" xfId="1" applyFont="1" applyBorder="1"/>
    <xf numFmtId="9" fontId="6" fillId="0" borderId="1" xfId="0" applyNumberFormat="1" applyFont="1" applyBorder="1"/>
    <xf numFmtId="44" fontId="6" fillId="0" borderId="33" xfId="1" applyFont="1" applyBorder="1"/>
    <xf numFmtId="9" fontId="6" fillId="0" borderId="33" xfId="0" applyNumberFormat="1" applyFont="1" applyBorder="1"/>
    <xf numFmtId="44" fontId="6" fillId="0" borderId="34" xfId="1" applyFont="1" applyBorder="1"/>
    <xf numFmtId="44" fontId="6" fillId="0" borderId="16" xfId="1" applyFont="1" applyBorder="1"/>
    <xf numFmtId="44" fontId="6" fillId="0" borderId="16" xfId="0" applyNumberFormat="1" applyFont="1" applyBorder="1"/>
    <xf numFmtId="44" fontId="6" fillId="0" borderId="0" xfId="0" applyNumberFormat="1" applyFont="1" applyBorder="1"/>
    <xf numFmtId="44" fontId="1" fillId="0" borderId="0" xfId="0" applyNumberFormat="1" applyFont="1" applyBorder="1"/>
    <xf numFmtId="0" fontId="1" fillId="0" borderId="0" xfId="0" applyFont="1" applyBorder="1"/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1" fontId="6" fillId="0" borderId="29" xfId="0" applyNumberFormat="1" applyFont="1" applyBorder="1"/>
    <xf numFmtId="1" fontId="6" fillId="0" borderId="35" xfId="0" applyNumberFormat="1" applyFont="1" applyBorder="1"/>
    <xf numFmtId="164" fontId="6" fillId="0" borderId="1" xfId="1" applyNumberFormat="1" applyFont="1" applyBorder="1"/>
    <xf numFmtId="164" fontId="6" fillId="0" borderId="31" xfId="1" applyNumberFormat="1" applyFont="1" applyBorder="1"/>
    <xf numFmtId="164" fontId="6" fillId="0" borderId="16" xfId="1" applyNumberFormat="1" applyFont="1" applyBorder="1"/>
    <xf numFmtId="164" fontId="6" fillId="0" borderId="28" xfId="1" applyNumberFormat="1" applyFont="1" applyBorder="1"/>
    <xf numFmtId="164" fontId="6" fillId="0" borderId="29" xfId="1" applyNumberFormat="1" applyFont="1" applyBorder="1"/>
    <xf numFmtId="164" fontId="6" fillId="0" borderId="16" xfId="0" applyNumberFormat="1" applyFont="1" applyBorder="1"/>
    <xf numFmtId="10" fontId="6" fillId="0" borderId="16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35</v>
      </c>
      <c r="F1" s="18"/>
      <c r="M1"/>
    </row>
    <row r="2" spans="1:16" ht="19.5" thickBot="1" x14ac:dyDescent="0.35">
      <c r="C2" s="3" t="s">
        <v>22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50</v>
      </c>
      <c r="O3" s="43" t="s">
        <v>47</v>
      </c>
      <c r="P3" s="42"/>
    </row>
    <row r="4" spans="1:16" s="1" customFormat="1" x14ac:dyDescent="0.25">
      <c r="A4" s="2" t="s">
        <v>0</v>
      </c>
      <c r="B4" s="2" t="s">
        <v>46</v>
      </c>
      <c r="C4" s="19" t="s">
        <v>42</v>
      </c>
      <c r="D4" s="19" t="s">
        <v>38</v>
      </c>
      <c r="E4" s="8" t="s">
        <v>43</v>
      </c>
      <c r="F4" s="8" t="s">
        <v>44</v>
      </c>
      <c r="G4" s="8" t="s">
        <v>7</v>
      </c>
      <c r="H4" s="9" t="s">
        <v>16</v>
      </c>
      <c r="I4" s="9" t="s">
        <v>45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48</v>
      </c>
      <c r="P4" s="21" t="s">
        <v>49</v>
      </c>
    </row>
    <row r="5" spans="1:16" x14ac:dyDescent="0.25">
      <c r="A5" s="54"/>
      <c r="C5" s="53"/>
      <c r="D5" s="7"/>
      <c r="E5" s="53"/>
      <c r="J5" s="11"/>
      <c r="K5" s="12"/>
      <c r="L5" s="12"/>
      <c r="M5" s="13"/>
      <c r="O5" s="49"/>
      <c r="P5" s="50"/>
    </row>
    <row r="6" spans="1:16" x14ac:dyDescent="0.25">
      <c r="C6" s="55"/>
      <c r="D6" s="56"/>
      <c r="E6" s="53"/>
      <c r="J6" s="11"/>
      <c r="K6" s="12"/>
      <c r="L6" s="12"/>
      <c r="M6" s="13"/>
      <c r="O6" s="51"/>
      <c r="P6" s="52"/>
    </row>
    <row r="7" spans="1:16" x14ac:dyDescent="0.25">
      <c r="C7" s="53"/>
      <c r="D7" s="7"/>
      <c r="E7" s="53"/>
      <c r="J7" s="11"/>
      <c r="K7" s="12"/>
      <c r="L7" s="12"/>
      <c r="M7" s="13"/>
      <c r="O7" s="51"/>
      <c r="P7" s="52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53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53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39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17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39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18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39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19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39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20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39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21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39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36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39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37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39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zoomScale="85" zoomScaleNormal="85" workbookViewId="0">
      <selection activeCell="D5" sqref="D5"/>
    </sheetView>
  </sheetViews>
  <sheetFormatPr defaultRowHeight="15" x14ac:dyDescent="0.25"/>
  <cols>
    <col min="1" max="1" width="33.28515625" customWidth="1"/>
    <col min="2" max="2" width="15.85546875" customWidth="1"/>
    <col min="3" max="3" width="22" customWidth="1"/>
    <col min="4" max="4" width="17" customWidth="1"/>
    <col min="5" max="5" width="18.5703125" customWidth="1"/>
    <col min="6" max="6" width="17.5703125" customWidth="1"/>
    <col min="7" max="7" width="16.5703125" customWidth="1"/>
    <col min="8" max="8" width="10.85546875" customWidth="1"/>
  </cols>
  <sheetData>
    <row r="1" spans="1:8" ht="18.75" x14ac:dyDescent="0.3">
      <c r="B1" s="3" t="s">
        <v>8</v>
      </c>
      <c r="C1" s="3"/>
    </row>
    <row r="3" spans="1:8" x14ac:dyDescent="0.25">
      <c r="A3" s="6" t="s">
        <v>9</v>
      </c>
      <c r="B3" s="1"/>
      <c r="C3" s="1"/>
      <c r="D3" s="1"/>
      <c r="E3" s="5" t="s">
        <v>41</v>
      </c>
      <c r="F3" s="87" t="s">
        <v>58</v>
      </c>
    </row>
    <row r="4" spans="1:8" x14ac:dyDescent="0.25">
      <c r="A4" s="72" t="s">
        <v>57</v>
      </c>
      <c r="B4" s="1"/>
      <c r="C4" s="1"/>
      <c r="D4" s="1"/>
      <c r="E4" s="5" t="s">
        <v>40</v>
      </c>
      <c r="F4" s="88">
        <v>42088</v>
      </c>
    </row>
    <row r="5" spans="1:8" ht="15.75" x14ac:dyDescent="0.25">
      <c r="A5" s="1"/>
      <c r="B5" s="1"/>
      <c r="C5" s="1"/>
      <c r="D5" s="1"/>
      <c r="E5" s="5" t="s">
        <v>24</v>
      </c>
      <c r="F5" s="87" t="s">
        <v>59</v>
      </c>
      <c r="G5" s="48"/>
    </row>
    <row r="6" spans="1:8" x14ac:dyDescent="0.25">
      <c r="A6" s="1"/>
      <c r="B6" s="1"/>
      <c r="C6" s="1"/>
      <c r="D6" s="1"/>
      <c r="E6" s="5" t="s">
        <v>25</v>
      </c>
      <c r="F6" s="58"/>
    </row>
    <row r="7" spans="1:8" x14ac:dyDescent="0.25">
      <c r="A7" s="1"/>
      <c r="B7" s="1"/>
      <c r="C7" s="1"/>
      <c r="D7" s="1"/>
      <c r="E7" s="4"/>
    </row>
    <row r="8" spans="1:8" ht="30.75" thickBot="1" x14ac:dyDescent="0.3">
      <c r="A8" s="6" t="s">
        <v>12</v>
      </c>
      <c r="B8" s="6" t="s">
        <v>52</v>
      </c>
      <c r="C8" s="57" t="s">
        <v>64</v>
      </c>
      <c r="D8" s="6" t="s">
        <v>10</v>
      </c>
      <c r="E8" s="6" t="s">
        <v>11</v>
      </c>
      <c r="F8" s="6" t="s">
        <v>81</v>
      </c>
      <c r="G8" s="6" t="s">
        <v>27</v>
      </c>
      <c r="H8" s="6" t="s">
        <v>15</v>
      </c>
    </row>
    <row r="9" spans="1:8" ht="30.75" thickBot="1" x14ac:dyDescent="0.3">
      <c r="B9" s="59" t="s">
        <v>60</v>
      </c>
      <c r="C9" s="63" t="s">
        <v>65</v>
      </c>
      <c r="D9" s="64">
        <v>15000</v>
      </c>
      <c r="E9" s="65">
        <v>0.35</v>
      </c>
      <c r="F9" s="66">
        <f>1.35*D9</f>
        <v>20250</v>
      </c>
      <c r="G9" s="67">
        <v>42088</v>
      </c>
      <c r="H9" s="68" t="s">
        <v>75</v>
      </c>
    </row>
    <row r="10" spans="1:8" ht="15.75" thickBot="1" x14ac:dyDescent="0.3">
      <c r="B10" s="69" t="s">
        <v>61</v>
      </c>
      <c r="C10" s="70" t="s">
        <v>66</v>
      </c>
      <c r="D10" s="71">
        <v>15550</v>
      </c>
      <c r="E10" s="65">
        <v>0.35</v>
      </c>
      <c r="F10" s="89">
        <f t="shared" ref="F10:F13" si="0">1.35*D10</f>
        <v>20992.5</v>
      </c>
      <c r="G10" s="72"/>
      <c r="H10" s="72"/>
    </row>
    <row r="11" spans="1:8" ht="15.75" thickBot="1" x14ac:dyDescent="0.3">
      <c r="B11" s="69" t="s">
        <v>62</v>
      </c>
      <c r="C11" s="70" t="s">
        <v>67</v>
      </c>
      <c r="D11" s="71">
        <v>1800</v>
      </c>
      <c r="E11" s="65">
        <v>0.35</v>
      </c>
      <c r="F11" s="66">
        <f t="shared" si="0"/>
        <v>2430</v>
      </c>
      <c r="G11" s="72"/>
      <c r="H11" s="72"/>
    </row>
    <row r="12" spans="1:8" ht="15.75" thickBot="1" x14ac:dyDescent="0.3">
      <c r="B12" s="69" t="s">
        <v>63</v>
      </c>
      <c r="C12" s="70" t="s">
        <v>68</v>
      </c>
      <c r="D12" s="71">
        <v>5200</v>
      </c>
      <c r="E12" s="65">
        <v>0.35</v>
      </c>
      <c r="F12" s="66">
        <f t="shared" si="0"/>
        <v>7020.0000000000009</v>
      </c>
      <c r="G12" s="72"/>
      <c r="H12" s="72"/>
    </row>
    <row r="13" spans="1:8" x14ac:dyDescent="0.25">
      <c r="B13" s="69" t="s">
        <v>63</v>
      </c>
      <c r="C13" s="70"/>
      <c r="D13" s="71">
        <v>4500</v>
      </c>
      <c r="E13" s="65">
        <v>0.35</v>
      </c>
      <c r="F13" s="66">
        <f t="shared" si="0"/>
        <v>6075</v>
      </c>
      <c r="G13" s="72"/>
      <c r="H13" s="72"/>
    </row>
    <row r="14" spans="1:8" ht="15.75" thickBot="1" x14ac:dyDescent="0.3">
      <c r="B14" s="61"/>
      <c r="C14" s="62"/>
      <c r="D14" s="73"/>
      <c r="E14" s="73"/>
      <c r="F14" s="74"/>
      <c r="G14" s="72"/>
      <c r="H14" s="72"/>
    </row>
    <row r="15" spans="1:8" ht="15.75" thickBot="1" x14ac:dyDescent="0.3">
      <c r="B15" s="75"/>
      <c r="C15" s="75"/>
      <c r="D15" s="90">
        <f>SUM(D9:D14)</f>
        <v>42050</v>
      </c>
      <c r="E15" s="76" t="s">
        <v>53</v>
      </c>
      <c r="F15" s="90">
        <f>SUM(F9:F14)</f>
        <v>56767.5</v>
      </c>
      <c r="G15" s="72"/>
      <c r="H15" s="72"/>
    </row>
    <row r="16" spans="1:8" ht="15.75" thickBot="1" x14ac:dyDescent="0.3">
      <c r="D16" s="27"/>
      <c r="E16" s="27"/>
      <c r="F16" s="27"/>
      <c r="G16" s="6" t="s">
        <v>27</v>
      </c>
      <c r="H16" s="6" t="s">
        <v>15</v>
      </c>
    </row>
    <row r="17" spans="1:8" ht="30.75" thickBot="1" x14ac:dyDescent="0.3">
      <c r="A17" s="6" t="s">
        <v>13</v>
      </c>
      <c r="B17" s="59" t="s">
        <v>69</v>
      </c>
      <c r="C17" s="63" t="s">
        <v>70</v>
      </c>
      <c r="D17" s="77">
        <v>8500</v>
      </c>
      <c r="E17" s="65">
        <v>0.35</v>
      </c>
      <c r="F17" s="66">
        <f t="shared" ref="F17" si="1">1.35*D17</f>
        <v>11475</v>
      </c>
      <c r="G17" s="67">
        <v>42088</v>
      </c>
      <c r="H17" s="68" t="s">
        <v>75</v>
      </c>
    </row>
    <row r="18" spans="1:8" x14ac:dyDescent="0.25">
      <c r="A18" s="1"/>
      <c r="B18" s="69" t="s">
        <v>71</v>
      </c>
      <c r="C18" s="70"/>
      <c r="D18" s="91">
        <v>150</v>
      </c>
      <c r="E18" s="78">
        <v>1</v>
      </c>
      <c r="F18" s="92">
        <f>D18*2</f>
        <v>300</v>
      </c>
      <c r="G18" s="72"/>
      <c r="H18" s="72"/>
    </row>
    <row r="19" spans="1:8" ht="15.75" thickBot="1" x14ac:dyDescent="0.3">
      <c r="A19" s="1"/>
      <c r="B19" s="61"/>
      <c r="C19" s="62"/>
      <c r="D19" s="79"/>
      <c r="E19" s="80">
        <v>1</v>
      </c>
      <c r="F19" s="81">
        <f>D19*2</f>
        <v>0</v>
      </c>
      <c r="G19" s="72"/>
      <c r="H19" s="72"/>
    </row>
    <row r="20" spans="1:8" ht="15.75" thickBot="1" x14ac:dyDescent="0.3">
      <c r="A20" s="1"/>
      <c r="B20" s="75"/>
      <c r="C20" s="75"/>
      <c r="D20" s="93">
        <f>SUM(D17:D19)</f>
        <v>8650</v>
      </c>
      <c r="E20" s="76" t="s">
        <v>53</v>
      </c>
      <c r="F20" s="93">
        <f>SUM(F17:F19)</f>
        <v>11775</v>
      </c>
      <c r="G20" s="72"/>
      <c r="H20" s="72"/>
    </row>
    <row r="21" spans="1:8" ht="15.75" thickBot="1" x14ac:dyDescent="0.3">
      <c r="B21" s="1"/>
      <c r="C21" s="1"/>
      <c r="D21" s="45"/>
      <c r="E21" s="27"/>
      <c r="F21" s="45"/>
      <c r="G21" s="6" t="s">
        <v>27</v>
      </c>
      <c r="H21" s="6" t="s">
        <v>15</v>
      </c>
    </row>
    <row r="22" spans="1:8" ht="15.75" thickBot="1" x14ac:dyDescent="0.3">
      <c r="A22" s="6" t="s">
        <v>26</v>
      </c>
      <c r="B22" s="59" t="s">
        <v>72</v>
      </c>
      <c r="C22" s="60" t="s">
        <v>73</v>
      </c>
      <c r="D22" s="94">
        <v>750</v>
      </c>
      <c r="E22" s="65">
        <v>1</v>
      </c>
      <c r="F22" s="95">
        <f>D22*(1+E22)</f>
        <v>1500</v>
      </c>
      <c r="G22" s="67">
        <v>42088</v>
      </c>
      <c r="H22" s="68" t="s">
        <v>75</v>
      </c>
    </row>
    <row r="23" spans="1:8" ht="15.75" thickBot="1" x14ac:dyDescent="0.3">
      <c r="B23" s="61"/>
      <c r="C23" s="62"/>
      <c r="D23" s="79"/>
      <c r="E23" s="80">
        <v>1</v>
      </c>
      <c r="F23" s="81">
        <f>D23*(1+E23)</f>
        <v>0</v>
      </c>
      <c r="G23" s="72"/>
      <c r="H23" s="72"/>
    </row>
    <row r="24" spans="1:8" ht="15.75" thickBot="1" x14ac:dyDescent="0.3">
      <c r="B24" s="72"/>
      <c r="C24" s="72"/>
      <c r="D24" s="93">
        <f>SUM(D21:D23)</f>
        <v>750</v>
      </c>
      <c r="E24" s="76" t="s">
        <v>53</v>
      </c>
      <c r="F24" s="93">
        <f>SUM(F22:F23)</f>
        <v>1500</v>
      </c>
      <c r="G24" s="72"/>
      <c r="H24" s="72"/>
    </row>
    <row r="25" spans="1:8" x14ac:dyDescent="0.25">
      <c r="B25" s="1"/>
      <c r="C25" s="1"/>
      <c r="D25" s="1"/>
      <c r="E25" s="1"/>
      <c r="F25" s="1"/>
      <c r="G25" s="1"/>
      <c r="H25" s="1"/>
    </row>
    <row r="26" spans="1:8" x14ac:dyDescent="0.25">
      <c r="A26" s="1"/>
    </row>
    <row r="27" spans="1:8" ht="15.75" thickBot="1" x14ac:dyDescent="0.3">
      <c r="A27" s="1"/>
      <c r="D27" s="1" t="s">
        <v>29</v>
      </c>
      <c r="E27" s="1" t="s">
        <v>30</v>
      </c>
      <c r="F27" s="1" t="s">
        <v>31</v>
      </c>
      <c r="G27" s="6" t="s">
        <v>27</v>
      </c>
      <c r="H27" s="6" t="s">
        <v>15</v>
      </c>
    </row>
    <row r="28" spans="1:8" ht="15.75" thickBot="1" x14ac:dyDescent="0.3">
      <c r="A28" s="6" t="s">
        <v>23</v>
      </c>
      <c r="B28" s="29" t="s">
        <v>32</v>
      </c>
      <c r="C28" s="29"/>
      <c r="D28" s="68">
        <v>2</v>
      </c>
      <c r="E28" s="68">
        <v>4</v>
      </c>
      <c r="F28" s="68"/>
      <c r="G28" s="67">
        <v>42088</v>
      </c>
      <c r="H28" s="68" t="s">
        <v>75</v>
      </c>
    </row>
    <row r="29" spans="1:8" ht="15.75" thickBot="1" x14ac:dyDescent="0.3">
      <c r="A29" s="6"/>
      <c r="B29" s="29" t="s">
        <v>33</v>
      </c>
      <c r="C29" s="29"/>
      <c r="D29" s="28"/>
      <c r="E29" s="28"/>
      <c r="F29" s="28"/>
      <c r="G29" s="28"/>
      <c r="H29" s="28"/>
    </row>
    <row r="30" spans="1:8" ht="15.75" thickBot="1" x14ac:dyDescent="0.3">
      <c r="A30" s="1"/>
      <c r="B30" s="29" t="s">
        <v>34</v>
      </c>
      <c r="C30" s="29"/>
      <c r="D30" s="28"/>
      <c r="E30" s="28"/>
      <c r="F30" s="28"/>
      <c r="G30" s="28"/>
      <c r="H30" s="28"/>
    </row>
    <row r="31" spans="1:8" ht="15.75" thickBot="1" x14ac:dyDescent="0.3">
      <c r="A31" s="1"/>
      <c r="D31" s="6" t="s">
        <v>27</v>
      </c>
      <c r="E31" s="6" t="s">
        <v>15</v>
      </c>
      <c r="H31" s="27"/>
    </row>
    <row r="32" spans="1:8" ht="15.75" thickBot="1" x14ac:dyDescent="0.3">
      <c r="A32" s="6" t="s">
        <v>54</v>
      </c>
      <c r="B32" s="93">
        <f>SUM(D28:E28)*1800</f>
        <v>10800</v>
      </c>
      <c r="C32" s="82"/>
      <c r="D32" s="67">
        <v>42088</v>
      </c>
      <c r="E32" s="68" t="s">
        <v>75</v>
      </c>
    </row>
    <row r="33" spans="1:8" ht="15.75" thickBot="1" x14ac:dyDescent="0.3">
      <c r="A33" s="1" t="s">
        <v>51</v>
      </c>
      <c r="B33" s="68"/>
      <c r="C33" s="75"/>
      <c r="D33" s="72"/>
      <c r="E33" s="72"/>
    </row>
    <row r="34" spans="1:8" ht="15.75" thickBot="1" x14ac:dyDescent="0.3">
      <c r="A34" s="1" t="s">
        <v>55</v>
      </c>
      <c r="B34" s="68"/>
      <c r="C34" s="75"/>
      <c r="D34" s="72"/>
      <c r="E34" s="72"/>
    </row>
    <row r="35" spans="1:8" ht="15.75" thickBot="1" x14ac:dyDescent="0.3">
      <c r="A35" s="47" t="s">
        <v>53</v>
      </c>
      <c r="B35" s="96">
        <f>SUM(B32:B33)</f>
        <v>10800</v>
      </c>
      <c r="C35" s="84"/>
      <c r="D35" s="72"/>
      <c r="E35" s="72"/>
    </row>
    <row r="36" spans="1:8" ht="15.75" thickBot="1" x14ac:dyDescent="0.3">
      <c r="A36" s="1"/>
      <c r="B36" s="26"/>
      <c r="C36" s="27"/>
      <c r="D36" s="6" t="s">
        <v>27</v>
      </c>
      <c r="E36" s="6" t="s">
        <v>15</v>
      </c>
    </row>
    <row r="37" spans="1:8" ht="15.75" thickBot="1" x14ac:dyDescent="0.3">
      <c r="A37" s="6" t="s">
        <v>28</v>
      </c>
      <c r="B37" s="82">
        <v>0</v>
      </c>
      <c r="C37" s="82"/>
      <c r="D37" s="67">
        <v>42088</v>
      </c>
      <c r="E37" s="68" t="s">
        <v>75</v>
      </c>
    </row>
    <row r="38" spans="1:8" ht="15.75" thickBot="1" x14ac:dyDescent="0.3">
      <c r="B38" s="68"/>
      <c r="C38" s="75"/>
      <c r="D38" s="72"/>
      <c r="E38" s="72"/>
    </row>
    <row r="39" spans="1:8" ht="15.75" thickBot="1" x14ac:dyDescent="0.3">
      <c r="B39" s="68"/>
      <c r="C39" s="75"/>
      <c r="D39" s="72"/>
      <c r="E39" s="72"/>
    </row>
    <row r="40" spans="1:8" ht="15.75" thickBot="1" x14ac:dyDescent="0.3">
      <c r="B40" s="68"/>
      <c r="C40" s="75"/>
      <c r="D40" s="72"/>
      <c r="E40" s="72"/>
    </row>
    <row r="41" spans="1:8" ht="15.75" thickBot="1" x14ac:dyDescent="0.3">
      <c r="A41" s="47" t="s">
        <v>53</v>
      </c>
      <c r="B41" s="83">
        <f>SUM(B37:B40)</f>
        <v>0</v>
      </c>
      <c r="C41" s="84"/>
      <c r="D41" s="72"/>
      <c r="E41" s="72"/>
    </row>
    <row r="42" spans="1:8" ht="15.75" thickBot="1" x14ac:dyDescent="0.3">
      <c r="A42" s="47"/>
      <c r="B42" s="46"/>
      <c r="C42" s="46"/>
      <c r="D42" s="6" t="s">
        <v>27</v>
      </c>
      <c r="E42" s="6" t="s">
        <v>15</v>
      </c>
    </row>
    <row r="43" spans="1:8" ht="15.75" thickBot="1" x14ac:dyDescent="0.3">
      <c r="A43" s="6" t="s">
        <v>74</v>
      </c>
      <c r="B43" s="93">
        <v>8000</v>
      </c>
      <c r="C43" s="82"/>
      <c r="D43" s="67">
        <v>42088</v>
      </c>
      <c r="E43" s="68" t="s">
        <v>75</v>
      </c>
    </row>
    <row r="44" spans="1:8" x14ac:dyDescent="0.25">
      <c r="A44" s="47" t="s">
        <v>76</v>
      </c>
      <c r="B44" s="85"/>
      <c r="C44" s="85"/>
      <c r="D44" s="86"/>
      <c r="E44" s="1"/>
    </row>
    <row r="45" spans="1:8" ht="15.75" thickBot="1" x14ac:dyDescent="0.3">
      <c r="A45" s="47"/>
      <c r="B45" s="85"/>
      <c r="C45" s="85"/>
      <c r="D45" s="86"/>
      <c r="E45" s="1"/>
    </row>
    <row r="46" spans="1:8" ht="15.75" thickBot="1" x14ac:dyDescent="0.3">
      <c r="A46" s="6" t="s">
        <v>77</v>
      </c>
      <c r="B46" s="86"/>
      <c r="C46" s="86"/>
      <c r="D46" s="1"/>
      <c r="E46" s="96">
        <f>D15+D20+D24+(B35*0.65)+B43</f>
        <v>66470</v>
      </c>
    </row>
    <row r="47" spans="1:8" ht="15.75" thickBot="1" x14ac:dyDescent="0.3">
      <c r="A47" s="6" t="s">
        <v>14</v>
      </c>
      <c r="B47" s="85"/>
      <c r="C47" s="85"/>
      <c r="D47" s="1"/>
      <c r="E47" s="96">
        <f>B41+B35+F24+F20+F15+B43</f>
        <v>88842.5</v>
      </c>
      <c r="G47" s="6" t="s">
        <v>78</v>
      </c>
      <c r="H47" s="97">
        <f>(E47-E46)/E46</f>
        <v>0.33658041221603729</v>
      </c>
    </row>
    <row r="48" spans="1:8" ht="15.75" thickBot="1" x14ac:dyDescent="0.3"/>
    <row r="49" spans="1:5" ht="15.75" thickBot="1" x14ac:dyDescent="0.3">
      <c r="A49" s="1" t="s">
        <v>79</v>
      </c>
      <c r="E49" s="82" t="s">
        <v>80</v>
      </c>
    </row>
    <row r="52" spans="1:5" x14ac:dyDescent="0.25">
      <c r="A52" t="s">
        <v>56</v>
      </c>
    </row>
  </sheetData>
  <printOptions gridLines="1"/>
  <pageMargins left="0.7" right="0.7" top="0.75" bottom="0.75" header="0.3" footer="0.3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Don Justham</cp:lastModifiedBy>
  <cp:lastPrinted>2015-03-27T20:32:33Z</cp:lastPrinted>
  <dcterms:created xsi:type="dcterms:W3CDTF">2013-10-01T11:31:33Z</dcterms:created>
  <dcterms:modified xsi:type="dcterms:W3CDTF">2015-06-24T18:57:32Z</dcterms:modified>
</cp:coreProperties>
</file>