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40" windowHeight="928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7" i="1" l="1"/>
  <c r="I25" i="1"/>
  <c r="E25" i="1"/>
  <c r="K25" i="1" l="1"/>
  <c r="L25" i="1" l="1"/>
  <c r="I23" i="1" l="1"/>
  <c r="I22" i="1"/>
  <c r="E23" i="1"/>
  <c r="E22" i="1"/>
  <c r="K22" i="1" l="1"/>
  <c r="L22" i="1" s="1"/>
  <c r="K23" i="1"/>
  <c r="L23" i="1" s="1"/>
  <c r="I20" i="1"/>
  <c r="I21" i="1"/>
  <c r="E20" i="1"/>
  <c r="E21" i="1"/>
  <c r="K21" i="1" s="1"/>
  <c r="L21" i="1" s="1"/>
  <c r="K20" i="1" l="1"/>
  <c r="L20" i="1" s="1"/>
  <c r="I15" i="1"/>
  <c r="E15" i="1"/>
  <c r="K15" i="1" l="1"/>
  <c r="L15" i="1" s="1"/>
  <c r="I12" i="1"/>
  <c r="I13" i="1"/>
  <c r="K13" i="1" s="1"/>
  <c r="L13" i="1" s="1"/>
  <c r="I19" i="1"/>
  <c r="E19" i="1"/>
  <c r="K19" i="1" s="1"/>
  <c r="L19" i="1" s="1"/>
  <c r="E13" i="1"/>
  <c r="E12" i="1"/>
  <c r="I18" i="1"/>
  <c r="E18" i="1"/>
  <c r="E27" i="1" s="1"/>
  <c r="I17" i="1"/>
  <c r="E17" i="1"/>
  <c r="K12" i="1" l="1"/>
  <c r="L12" i="1" s="1"/>
  <c r="K17" i="1"/>
  <c r="L17" i="1" s="1"/>
  <c r="K18" i="1"/>
  <c r="I16" i="1"/>
  <c r="E16" i="1"/>
  <c r="I14" i="1"/>
  <c r="E14" i="1"/>
  <c r="I11" i="1"/>
  <c r="E11" i="1"/>
  <c r="I10" i="1"/>
  <c r="E10" i="1"/>
  <c r="I9" i="1"/>
  <c r="E9" i="1"/>
  <c r="I8" i="1"/>
  <c r="E8" i="1"/>
  <c r="L18" i="1" l="1"/>
  <c r="K27" i="1"/>
  <c r="E24" i="1"/>
  <c r="E26" i="1"/>
  <c r="K26" i="1"/>
  <c r="L26" i="1" s="1"/>
  <c r="I24" i="1"/>
  <c r="K8" i="1"/>
  <c r="L8" i="1" s="1"/>
  <c r="K16" i="1"/>
  <c r="L16" i="1" s="1"/>
  <c r="K14" i="1"/>
  <c r="K11" i="1"/>
  <c r="L11" i="1" s="1"/>
  <c r="K10" i="1"/>
  <c r="L10" i="1" s="1"/>
  <c r="K9" i="1"/>
  <c r="L9" i="1" s="1"/>
  <c r="K24" i="1" l="1"/>
  <c r="L24" i="1" s="1"/>
  <c r="L14" i="1"/>
  <c r="L27" i="1"/>
</calcChain>
</file>

<file path=xl/sharedStrings.xml><?xml version="1.0" encoding="utf-8"?>
<sst xmlns="http://schemas.openxmlformats.org/spreadsheetml/2006/main" count="62" uniqueCount="43">
  <si>
    <t>%</t>
  </si>
  <si>
    <t>Customer</t>
  </si>
  <si>
    <t>Date</t>
  </si>
  <si>
    <t>Product</t>
  </si>
  <si>
    <t>Actual</t>
  </si>
  <si>
    <t>Quoted</t>
  </si>
  <si>
    <t>Quantity</t>
  </si>
  <si>
    <t>Total Cost</t>
  </si>
  <si>
    <t>Total Quoted</t>
  </si>
  <si>
    <t>Avani Quoted Costs</t>
  </si>
  <si>
    <t>Projected Profit</t>
  </si>
  <si>
    <t>Dollars</t>
  </si>
  <si>
    <t>Avani Projected Costs</t>
  </si>
  <si>
    <t>Actual Costs</t>
  </si>
  <si>
    <t>Actual Profit</t>
  </si>
  <si>
    <t>Sales Rep</t>
  </si>
  <si>
    <t>Duct</t>
  </si>
  <si>
    <t>M Halbert</t>
  </si>
  <si>
    <t>Boilermakers 92</t>
  </si>
  <si>
    <t>SPC-2810</t>
  </si>
  <si>
    <t>WB-1066</t>
  </si>
  <si>
    <t>ARM 2020</t>
  </si>
  <si>
    <t>BR-008</t>
  </si>
  <si>
    <t>SDC-AT-5-40</t>
  </si>
  <si>
    <t>Control Panel</t>
  </si>
  <si>
    <t>SDT-P-5</t>
  </si>
  <si>
    <t>SDT-1400X</t>
  </si>
  <si>
    <t>Welding Curtains</t>
  </si>
  <si>
    <t>Project Management &amp; Union Labor</t>
  </si>
  <si>
    <t>Rev#</t>
  </si>
  <si>
    <t>Collector Stand-Act</t>
  </si>
  <si>
    <t>Labor</t>
  </si>
  <si>
    <t>Freight</t>
  </si>
  <si>
    <t>Spark Trap</t>
  </si>
  <si>
    <t>Silencer</t>
  </si>
  <si>
    <t>Misc Duct &amp; Hardware</t>
  </si>
  <si>
    <t>More freight charges to come</t>
  </si>
  <si>
    <t xml:space="preserve">SO Number </t>
  </si>
  <si>
    <t>Sub Total</t>
  </si>
  <si>
    <t>LTL Freight</t>
  </si>
  <si>
    <t>Ocean/Inland Freight</t>
  </si>
  <si>
    <t>Total</t>
  </si>
  <si>
    <t>Rev.3-added ocean freight &amp; More duct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</si>
</sst>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quotePrefix="1"/>
    <xf numFmtId="9" fontId="0" fillId="0" borderId="0" xfId="1" applyFont="1"/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quotePrefix="1" applyAlignment="1">
      <alignment horizontal="center"/>
    </xf>
    <xf numFmtId="0" fontId="0" fillId="2" borderId="0" xfId="0" applyFill="1" applyAlignment="1">
      <alignment horizontal="right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" fontId="0" fillId="0" borderId="0" xfId="0" applyNumberForma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1" fontId="4" fillId="0" borderId="0" xfId="0" applyNumberFormat="1" applyFont="1"/>
    <xf numFmtId="9" fontId="4" fillId="0" borderId="0" xfId="1" applyFont="1"/>
    <xf numFmtId="0" fontId="0" fillId="0" borderId="0" xfId="0" applyAlignment="1">
      <alignment wrapText="1"/>
    </xf>
    <xf numFmtId="0" fontId="0" fillId="0" borderId="0" xfId="0" applyFont="1"/>
    <xf numFmtId="0" fontId="0" fillId="0" borderId="0" xfId="0" applyFont="1" applyAlignment="1">
      <alignment horizontal="left"/>
    </xf>
    <xf numFmtId="9" fontId="1" fillId="0" borderId="0" xfId="1" applyFont="1"/>
    <xf numFmtId="0" fontId="0" fillId="0" borderId="0" xfId="0" applyAlignment="1">
      <alignment horizontal="left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tabSelected="1" topLeftCell="A22" workbookViewId="0">
      <selection activeCell="C36" sqref="B35:C36"/>
    </sheetView>
  </sheetViews>
  <sheetFormatPr defaultRowHeight="15" x14ac:dyDescent="0.25"/>
  <cols>
    <col min="1" max="1" width="10.7109375" customWidth="1"/>
    <col min="2" max="2" width="28.42578125" style="8" customWidth="1"/>
    <col min="5" max="5" width="10.7109375" customWidth="1"/>
    <col min="6" max="6" width="3.42578125" customWidth="1"/>
    <col min="7" max="7" width="11" bestFit="1" customWidth="1"/>
    <col min="9" max="9" width="13" customWidth="1"/>
    <col min="10" max="10" width="3.140625" customWidth="1"/>
    <col min="13" max="13" width="4.140625" customWidth="1"/>
    <col min="14" max="14" width="12.28515625" customWidth="1"/>
    <col min="15" max="15" width="3.140625" customWidth="1"/>
    <col min="16" max="16" width="11.85546875" customWidth="1"/>
  </cols>
  <sheetData>
    <row r="1" spans="1:17" x14ac:dyDescent="0.25">
      <c r="A1" s="12" t="s">
        <v>37</v>
      </c>
      <c r="B1" s="13">
        <v>21709</v>
      </c>
    </row>
    <row r="3" spans="1:17" x14ac:dyDescent="0.25">
      <c r="A3" t="s">
        <v>1</v>
      </c>
      <c r="B3" s="8" t="s">
        <v>18</v>
      </c>
      <c r="C3" s="4"/>
      <c r="D3" s="4" t="s">
        <v>12</v>
      </c>
      <c r="E3" s="4"/>
      <c r="G3" s="4"/>
      <c r="H3" s="4" t="s">
        <v>9</v>
      </c>
      <c r="I3" s="4"/>
      <c r="K3" s="4" t="s">
        <v>10</v>
      </c>
      <c r="L3" s="4"/>
      <c r="N3" s="4" t="s">
        <v>13</v>
      </c>
      <c r="P3" s="6" t="s">
        <v>14</v>
      </c>
      <c r="Q3" s="4"/>
    </row>
    <row r="4" spans="1:17" x14ac:dyDescent="0.25">
      <c r="A4" t="s">
        <v>2</v>
      </c>
      <c r="B4" s="7">
        <v>42130</v>
      </c>
    </row>
    <row r="5" spans="1:17" x14ac:dyDescent="0.25">
      <c r="A5" t="s">
        <v>15</v>
      </c>
      <c r="B5" s="8" t="s">
        <v>17</v>
      </c>
    </row>
    <row r="6" spans="1:17" x14ac:dyDescent="0.25">
      <c r="A6" t="s">
        <v>29</v>
      </c>
      <c r="B6" s="8">
        <v>3</v>
      </c>
    </row>
    <row r="7" spans="1:17" x14ac:dyDescent="0.25">
      <c r="C7" s="3" t="s">
        <v>4</v>
      </c>
      <c r="D7" s="3" t="s">
        <v>6</v>
      </c>
      <c r="E7" s="3" t="s">
        <v>7</v>
      </c>
      <c r="F7" s="3"/>
      <c r="G7" s="3" t="s">
        <v>5</v>
      </c>
      <c r="H7" s="3" t="s">
        <v>6</v>
      </c>
      <c r="I7" s="3" t="s">
        <v>8</v>
      </c>
      <c r="J7" s="3"/>
      <c r="K7" s="3" t="s">
        <v>11</v>
      </c>
      <c r="L7" s="5" t="s">
        <v>0</v>
      </c>
      <c r="N7" s="3" t="s">
        <v>11</v>
      </c>
      <c r="P7" t="s">
        <v>11</v>
      </c>
      <c r="Q7" t="s">
        <v>0</v>
      </c>
    </row>
    <row r="8" spans="1:17" x14ac:dyDescent="0.25">
      <c r="A8" t="s">
        <v>3</v>
      </c>
      <c r="B8" s="8" t="s">
        <v>19</v>
      </c>
      <c r="C8">
        <v>1984</v>
      </c>
      <c r="D8">
        <v>1</v>
      </c>
      <c r="E8">
        <f t="shared" ref="E8:E16" si="0">D8*C8</f>
        <v>1984</v>
      </c>
      <c r="G8">
        <v>0</v>
      </c>
      <c r="H8">
        <v>1</v>
      </c>
      <c r="I8">
        <f t="shared" ref="I8:I16" si="1">D8*G8</f>
        <v>0</v>
      </c>
      <c r="K8">
        <f t="shared" ref="K8:K16" si="2">I8-E8</f>
        <v>-1984</v>
      </c>
      <c r="L8" s="2">
        <f t="shared" ref="L8:L16" si="3">K8/E8</f>
        <v>-1</v>
      </c>
    </row>
    <row r="9" spans="1:17" x14ac:dyDescent="0.25">
      <c r="A9" t="s">
        <v>3</v>
      </c>
      <c r="B9" s="8" t="s">
        <v>20</v>
      </c>
      <c r="C9">
        <v>1401</v>
      </c>
      <c r="D9">
        <v>16</v>
      </c>
      <c r="E9">
        <f t="shared" si="0"/>
        <v>22416</v>
      </c>
      <c r="G9">
        <v>1940</v>
      </c>
      <c r="H9">
        <v>24</v>
      </c>
      <c r="I9">
        <f t="shared" si="1"/>
        <v>31040</v>
      </c>
      <c r="K9">
        <f t="shared" si="2"/>
        <v>8624</v>
      </c>
      <c r="L9" s="2">
        <f t="shared" si="3"/>
        <v>0.38472519628836543</v>
      </c>
    </row>
    <row r="10" spans="1:17" x14ac:dyDescent="0.25">
      <c r="A10" t="s">
        <v>3</v>
      </c>
      <c r="B10" s="8" t="s">
        <v>21</v>
      </c>
      <c r="C10">
        <v>437</v>
      </c>
      <c r="D10">
        <v>16</v>
      </c>
      <c r="E10">
        <f t="shared" si="0"/>
        <v>6992</v>
      </c>
      <c r="G10">
        <v>979</v>
      </c>
      <c r="H10">
        <v>2</v>
      </c>
      <c r="I10">
        <f t="shared" si="1"/>
        <v>15664</v>
      </c>
      <c r="K10">
        <f t="shared" si="2"/>
        <v>8672</v>
      </c>
      <c r="L10" s="2">
        <f t="shared" si="3"/>
        <v>1.2402745995423341</v>
      </c>
    </row>
    <row r="11" spans="1:17" x14ac:dyDescent="0.25">
      <c r="A11" t="s">
        <v>3</v>
      </c>
      <c r="B11" s="8" t="s">
        <v>22</v>
      </c>
      <c r="C11">
        <v>48</v>
      </c>
      <c r="D11">
        <v>16</v>
      </c>
      <c r="E11">
        <f t="shared" si="0"/>
        <v>768</v>
      </c>
      <c r="G11">
        <v>0</v>
      </c>
      <c r="H11">
        <v>1</v>
      </c>
      <c r="I11">
        <f t="shared" si="1"/>
        <v>0</v>
      </c>
      <c r="K11">
        <f t="shared" si="2"/>
        <v>-768</v>
      </c>
      <c r="L11" s="2">
        <f t="shared" si="3"/>
        <v>-1</v>
      </c>
    </row>
    <row r="12" spans="1:17" x14ac:dyDescent="0.25">
      <c r="A12" t="s">
        <v>3</v>
      </c>
      <c r="B12" s="8" t="s">
        <v>25</v>
      </c>
      <c r="C12">
        <v>4200</v>
      </c>
      <c r="D12">
        <v>2</v>
      </c>
      <c r="E12">
        <f>D12*C12</f>
        <v>8400</v>
      </c>
      <c r="G12">
        <v>0</v>
      </c>
      <c r="I12">
        <f>D12*G12</f>
        <v>0</v>
      </c>
      <c r="K12">
        <f>I12-E12</f>
        <v>-8400</v>
      </c>
      <c r="L12" s="2">
        <f>K12/E12</f>
        <v>-1</v>
      </c>
    </row>
    <row r="13" spans="1:17" x14ac:dyDescent="0.25">
      <c r="A13" t="s">
        <v>3</v>
      </c>
      <c r="B13" s="8" t="s">
        <v>26</v>
      </c>
      <c r="C13">
        <v>1795</v>
      </c>
      <c r="D13">
        <v>4</v>
      </c>
      <c r="E13">
        <f>D13*C13</f>
        <v>7180</v>
      </c>
      <c r="G13">
        <v>0</v>
      </c>
      <c r="I13">
        <f>D13*G13</f>
        <v>0</v>
      </c>
      <c r="K13">
        <f>I13-E13</f>
        <v>-7180</v>
      </c>
      <c r="L13" s="2">
        <f>K13/E13</f>
        <v>-1</v>
      </c>
    </row>
    <row r="14" spans="1:17" x14ac:dyDescent="0.25">
      <c r="A14" t="s">
        <v>3</v>
      </c>
      <c r="B14" s="8" t="s">
        <v>23</v>
      </c>
      <c r="C14">
        <v>30313</v>
      </c>
      <c r="D14">
        <v>2</v>
      </c>
      <c r="E14">
        <f t="shared" si="0"/>
        <v>60626</v>
      </c>
      <c r="G14">
        <v>46528</v>
      </c>
      <c r="H14">
        <v>2</v>
      </c>
      <c r="I14">
        <f t="shared" si="1"/>
        <v>93056</v>
      </c>
      <c r="K14">
        <f t="shared" si="2"/>
        <v>32430</v>
      </c>
      <c r="L14" s="2">
        <f t="shared" si="3"/>
        <v>0.53491901164516875</v>
      </c>
    </row>
    <row r="15" spans="1:17" x14ac:dyDescent="0.25">
      <c r="A15" t="s">
        <v>3</v>
      </c>
      <c r="B15" s="8" t="s">
        <v>30</v>
      </c>
      <c r="C15">
        <v>3645</v>
      </c>
      <c r="D15">
        <v>1</v>
      </c>
      <c r="E15">
        <f t="shared" si="0"/>
        <v>3645</v>
      </c>
      <c r="G15">
        <v>0</v>
      </c>
      <c r="H15">
        <v>1</v>
      </c>
      <c r="I15">
        <f t="shared" si="1"/>
        <v>0</v>
      </c>
      <c r="K15">
        <f t="shared" si="2"/>
        <v>-3645</v>
      </c>
      <c r="L15" s="2">
        <f t="shared" si="3"/>
        <v>-1</v>
      </c>
    </row>
    <row r="16" spans="1:17" x14ac:dyDescent="0.25">
      <c r="A16" t="s">
        <v>3</v>
      </c>
      <c r="B16" s="8" t="s">
        <v>24</v>
      </c>
      <c r="C16">
        <v>2957</v>
      </c>
      <c r="D16">
        <v>2</v>
      </c>
      <c r="E16">
        <f t="shared" si="0"/>
        <v>5914</v>
      </c>
      <c r="G16">
        <v>12231</v>
      </c>
      <c r="H16">
        <v>1</v>
      </c>
      <c r="I16">
        <f t="shared" si="1"/>
        <v>24462</v>
      </c>
      <c r="K16">
        <f t="shared" si="2"/>
        <v>18548</v>
      </c>
      <c r="L16" s="2">
        <f t="shared" si="3"/>
        <v>3.1362867771389924</v>
      </c>
    </row>
    <row r="17" spans="1:12" x14ac:dyDescent="0.25">
      <c r="A17" t="s">
        <v>31</v>
      </c>
      <c r="B17" s="9" t="s">
        <v>28</v>
      </c>
      <c r="C17" s="11">
        <v>38639.19</v>
      </c>
      <c r="D17">
        <v>1</v>
      </c>
      <c r="E17">
        <f t="shared" ref="E17:E23" si="4">D17*C17</f>
        <v>38639.19</v>
      </c>
      <c r="G17">
        <v>14649</v>
      </c>
      <c r="H17">
        <v>1</v>
      </c>
      <c r="I17">
        <f t="shared" ref="I17:I23" si="5">D17*G17</f>
        <v>14649</v>
      </c>
      <c r="K17">
        <f t="shared" ref="K17:K19" si="6">I17-E17</f>
        <v>-23990.190000000002</v>
      </c>
      <c r="L17" s="2">
        <f t="shared" ref="L17:L19" si="7">K17/E17</f>
        <v>-0.62087714571656394</v>
      </c>
    </row>
    <row r="18" spans="1:12" x14ac:dyDescent="0.25">
      <c r="A18" t="s">
        <v>3</v>
      </c>
      <c r="B18" s="8" t="s">
        <v>16</v>
      </c>
      <c r="C18">
        <v>18155</v>
      </c>
      <c r="D18">
        <v>1</v>
      </c>
      <c r="E18">
        <f t="shared" si="4"/>
        <v>18155</v>
      </c>
      <c r="G18">
        <v>16731</v>
      </c>
      <c r="H18">
        <v>1</v>
      </c>
      <c r="I18">
        <f t="shared" si="5"/>
        <v>16731</v>
      </c>
      <c r="K18">
        <f t="shared" si="6"/>
        <v>-1424</v>
      </c>
      <c r="L18" s="2">
        <f t="shared" si="7"/>
        <v>-7.8435692646653815E-2</v>
      </c>
    </row>
    <row r="19" spans="1:12" x14ac:dyDescent="0.25">
      <c r="A19" t="s">
        <v>3</v>
      </c>
      <c r="B19" s="8" t="s">
        <v>27</v>
      </c>
      <c r="C19">
        <v>54</v>
      </c>
      <c r="D19">
        <v>16</v>
      </c>
      <c r="E19">
        <f t="shared" si="4"/>
        <v>864</v>
      </c>
      <c r="G19">
        <v>0</v>
      </c>
      <c r="I19">
        <f t="shared" si="5"/>
        <v>0</v>
      </c>
      <c r="K19">
        <f t="shared" si="6"/>
        <v>-864</v>
      </c>
      <c r="L19" s="2">
        <f t="shared" si="7"/>
        <v>-1</v>
      </c>
    </row>
    <row r="20" spans="1:12" s="18" customFormat="1" x14ac:dyDescent="0.25">
      <c r="A20" s="18" t="s">
        <v>3</v>
      </c>
      <c r="B20" s="19" t="s">
        <v>33</v>
      </c>
      <c r="C20" s="18">
        <v>3960</v>
      </c>
      <c r="D20" s="18">
        <v>1</v>
      </c>
      <c r="E20" s="18">
        <f t="shared" si="4"/>
        <v>3960</v>
      </c>
      <c r="G20" s="18">
        <v>0</v>
      </c>
      <c r="I20" s="18">
        <f t="shared" si="5"/>
        <v>0</v>
      </c>
      <c r="K20" s="18">
        <f t="shared" ref="K20:K23" si="8">I20-E20</f>
        <v>-3960</v>
      </c>
      <c r="L20" s="20">
        <f t="shared" ref="L20:L23" si="9">K20/E20</f>
        <v>-1</v>
      </c>
    </row>
    <row r="21" spans="1:12" s="18" customFormat="1" x14ac:dyDescent="0.25">
      <c r="A21" s="18" t="s">
        <v>3</v>
      </c>
      <c r="B21" s="19" t="s">
        <v>34</v>
      </c>
      <c r="C21" s="18">
        <v>1780</v>
      </c>
      <c r="D21" s="18">
        <v>1</v>
      </c>
      <c r="E21" s="18">
        <f t="shared" si="4"/>
        <v>1780</v>
      </c>
      <c r="G21" s="18">
        <v>0</v>
      </c>
      <c r="I21" s="18">
        <f t="shared" si="5"/>
        <v>0</v>
      </c>
      <c r="K21" s="18">
        <f t="shared" si="8"/>
        <v>-1780</v>
      </c>
      <c r="L21" s="20">
        <f t="shared" si="9"/>
        <v>-1</v>
      </c>
    </row>
    <row r="22" spans="1:12" s="18" customFormat="1" x14ac:dyDescent="0.25">
      <c r="A22" s="18" t="s">
        <v>3</v>
      </c>
      <c r="B22" s="19" t="s">
        <v>33</v>
      </c>
      <c r="C22" s="18">
        <v>1005</v>
      </c>
      <c r="D22" s="18">
        <v>1</v>
      </c>
      <c r="E22" s="18">
        <f t="shared" si="4"/>
        <v>1005</v>
      </c>
      <c r="G22" s="18">
        <v>0</v>
      </c>
      <c r="I22" s="18">
        <f t="shared" si="5"/>
        <v>0</v>
      </c>
      <c r="K22" s="18">
        <f t="shared" si="8"/>
        <v>-1005</v>
      </c>
      <c r="L22" s="20">
        <f t="shared" si="9"/>
        <v>-1</v>
      </c>
    </row>
    <row r="23" spans="1:12" s="18" customFormat="1" x14ac:dyDescent="0.25">
      <c r="A23" s="18" t="s">
        <v>3</v>
      </c>
      <c r="B23" s="19" t="s">
        <v>35</v>
      </c>
      <c r="C23" s="18">
        <v>1698</v>
      </c>
      <c r="D23" s="18">
        <v>1</v>
      </c>
      <c r="E23" s="18">
        <f t="shared" si="4"/>
        <v>1698</v>
      </c>
      <c r="G23" s="18">
        <v>0</v>
      </c>
      <c r="I23" s="18">
        <f t="shared" si="5"/>
        <v>0</v>
      </c>
      <c r="K23" s="18">
        <f t="shared" si="8"/>
        <v>-1698</v>
      </c>
      <c r="L23" s="20">
        <f t="shared" si="9"/>
        <v>-1</v>
      </c>
    </row>
    <row r="24" spans="1:12" s="14" customFormat="1" ht="18.75" x14ac:dyDescent="0.3">
      <c r="B24" s="14" t="s">
        <v>38</v>
      </c>
      <c r="E24" s="15">
        <f>SUM(E8:E23)</f>
        <v>184026.19</v>
      </c>
      <c r="I24" s="14">
        <f>SUM(I8:I23)</f>
        <v>195602</v>
      </c>
      <c r="K24" s="15">
        <f>I24-E24</f>
        <v>11575.809999999998</v>
      </c>
      <c r="L24" s="16">
        <f>K24/E24</f>
        <v>6.2903057439813309E-2</v>
      </c>
    </row>
    <row r="25" spans="1:12" x14ac:dyDescent="0.25">
      <c r="A25" t="s">
        <v>32</v>
      </c>
      <c r="B25" t="s">
        <v>39</v>
      </c>
      <c r="C25" s="12">
        <v>6831</v>
      </c>
      <c r="D25">
        <v>1</v>
      </c>
      <c r="E25" s="11">
        <f>D25*C25</f>
        <v>6831</v>
      </c>
      <c r="G25" s="12">
        <v>12000</v>
      </c>
      <c r="H25">
        <v>1</v>
      </c>
      <c r="I25">
        <f>D25*G25</f>
        <v>12000</v>
      </c>
      <c r="K25" s="11">
        <f>I25-E25</f>
        <v>5169</v>
      </c>
      <c r="L25" s="2">
        <f>K25/E25</f>
        <v>0.75669740887132186</v>
      </c>
    </row>
    <row r="26" spans="1:12" ht="30" x14ac:dyDescent="0.25">
      <c r="A26" s="17" t="s">
        <v>40</v>
      </c>
      <c r="B26"/>
      <c r="C26" s="12">
        <v>7638</v>
      </c>
      <c r="D26">
        <v>1</v>
      </c>
      <c r="E26" s="11">
        <f>SUM(E8:E13)*0.16</f>
        <v>7638.4000000000005</v>
      </c>
      <c r="G26" s="12">
        <v>0</v>
      </c>
      <c r="I26">
        <v>0</v>
      </c>
      <c r="K26" s="11">
        <f>I26-E26</f>
        <v>-7638.4000000000005</v>
      </c>
      <c r="L26" s="2">
        <f>K26/E26</f>
        <v>-1</v>
      </c>
    </row>
    <row r="27" spans="1:12" s="14" customFormat="1" ht="18.75" x14ac:dyDescent="0.3">
      <c r="B27" s="14" t="s">
        <v>41</v>
      </c>
      <c r="E27" s="15">
        <f>SUM(E8:E23,E25:E26)</f>
        <v>198495.59</v>
      </c>
      <c r="I27" s="15">
        <f>SUM(I8:I23,I25:I26)</f>
        <v>207602</v>
      </c>
      <c r="K27" s="15">
        <f>SUM(K8:K23,K25:K26)</f>
        <v>9106.4099999999962</v>
      </c>
      <c r="L27" s="16">
        <f>K27/E27</f>
        <v>4.5877140142005154E-2</v>
      </c>
    </row>
    <row r="30" spans="1:12" x14ac:dyDescent="0.25">
      <c r="B30" s="10"/>
    </row>
    <row r="31" spans="1:12" ht="30" x14ac:dyDescent="0.25">
      <c r="B31" s="21" t="s">
        <v>42</v>
      </c>
      <c r="L31" s="1"/>
    </row>
    <row r="32" spans="1:12" x14ac:dyDescent="0.25">
      <c r="B32" s="10" t="s">
        <v>36</v>
      </c>
      <c r="L32" s="2"/>
    </row>
    <row r="33" spans="12:12" x14ac:dyDescent="0.25">
      <c r="L33" s="2"/>
    </row>
    <row r="34" spans="12:12" x14ac:dyDescent="0.25">
      <c r="L34" s="2"/>
    </row>
    <row r="35" spans="12:12" x14ac:dyDescent="0.25">
      <c r="L35" s="2"/>
    </row>
    <row r="36" spans="12:12" x14ac:dyDescent="0.25">
      <c r="L36" s="2"/>
    </row>
    <row r="37" spans="12:12" x14ac:dyDescent="0.25">
      <c r="L37" s="2"/>
    </row>
    <row r="38" spans="12:12" x14ac:dyDescent="0.25">
      <c r="L38" s="2"/>
    </row>
    <row r="39" spans="12:12" x14ac:dyDescent="0.25">
      <c r="L39" s="2"/>
    </row>
    <row r="40" spans="12:12" x14ac:dyDescent="0.25">
      <c r="L40" s="2"/>
    </row>
    <row r="41" spans="12:12" x14ac:dyDescent="0.25">
      <c r="L41" s="2"/>
    </row>
    <row r="43" spans="12:12" x14ac:dyDescent="0.25">
      <c r="L43" s="2"/>
    </row>
  </sheetData>
  <printOptions gridLines="1"/>
  <pageMargins left="0.7" right="0.7" top="0.75" bottom="0.75" header="0.3" footer="0.3"/>
  <pageSetup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Pontus</dc:creator>
  <cp:lastModifiedBy>Don Justham</cp:lastModifiedBy>
  <cp:lastPrinted>2015-05-06T11:34:10Z</cp:lastPrinted>
  <dcterms:created xsi:type="dcterms:W3CDTF">2015-02-25T16:23:54Z</dcterms:created>
  <dcterms:modified xsi:type="dcterms:W3CDTF">2015-05-06T12:03:05Z</dcterms:modified>
</cp:coreProperties>
</file>